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24226"/>
  <bookViews>
    <workbookView xWindow="0" yWindow="0" windowWidth="28800" windowHeight="12435"/>
  </bookViews>
  <sheets>
    <sheet name="План закупки 2022" sheetId="1" r:id="rId1"/>
  </sheets>
  <definedNames>
    <definedName name="_xlnm._FilterDatabase" localSheetId="0" hidden="1">'План закупки 2022'!$A$13:$AW$124</definedName>
  </definedNames>
  <calcPr calcId="152511"/>
</workbook>
</file>

<file path=xl/calcChain.xml><?xml version="1.0" encoding="utf-8"?>
<calcChain xmlns="http://schemas.openxmlformats.org/spreadsheetml/2006/main">
  <c r="Q119" i="1" l="1"/>
  <c r="AI52" i="1" l="1"/>
  <c r="AJ52" i="1" s="1"/>
  <c r="AK52" i="1" s="1"/>
  <c r="R80" i="1"/>
  <c r="AB120" i="1" l="1"/>
  <c r="W120" i="1"/>
  <c r="AI120" i="1" s="1"/>
  <c r="AJ120" i="1" s="1"/>
  <c r="Q120" i="1"/>
  <c r="AB93" i="1" l="1"/>
  <c r="W93" i="1"/>
  <c r="AI93" i="1" s="1"/>
  <c r="AJ93" i="1" s="1"/>
  <c r="Q93" i="1"/>
  <c r="R31" i="1" l="1"/>
  <c r="R14" i="1"/>
  <c r="AB92" i="1" l="1"/>
  <c r="W92" i="1"/>
  <c r="AI92" i="1" s="1"/>
  <c r="AJ92" i="1" s="1"/>
  <c r="Q92" i="1"/>
  <c r="W119" i="1" l="1"/>
  <c r="AI119" i="1" s="1"/>
  <c r="AB119" i="1"/>
  <c r="AB67" i="1" l="1"/>
  <c r="W67" i="1"/>
  <c r="AI67" i="1" s="1"/>
  <c r="AJ67" i="1" s="1"/>
  <c r="Q67" i="1"/>
  <c r="AK67" i="1" l="1"/>
  <c r="W91" i="1" l="1"/>
  <c r="AI91" i="1" s="1"/>
  <c r="AB91" i="1"/>
  <c r="Q91" i="1"/>
  <c r="AB90" i="1" l="1"/>
  <c r="W90" i="1"/>
  <c r="AI90" i="1" s="1"/>
  <c r="AJ90" i="1" s="1"/>
  <c r="Q90" i="1"/>
  <c r="AB89" i="1" l="1"/>
  <c r="W89" i="1"/>
  <c r="AI89" i="1" s="1"/>
  <c r="AJ89" i="1" s="1"/>
  <c r="Q89" i="1"/>
  <c r="W17" i="1" l="1"/>
  <c r="AI17" i="1" s="1"/>
  <c r="AJ17" i="1" s="1"/>
  <c r="AK17" i="1" s="1"/>
  <c r="W30" i="1"/>
  <c r="AI30" i="1" s="1"/>
  <c r="AJ30" i="1" s="1"/>
  <c r="AK30" i="1" s="1"/>
  <c r="W22" i="1"/>
  <c r="AI22" i="1" s="1"/>
  <c r="AJ22" i="1" s="1"/>
  <c r="AK22" i="1" s="1"/>
  <c r="W20" i="1"/>
  <c r="AI20" i="1" s="1"/>
  <c r="AJ20" i="1" s="1"/>
  <c r="W19" i="1"/>
  <c r="AI19" i="1" s="1"/>
  <c r="AJ19" i="1" s="1"/>
  <c r="W54" i="1"/>
  <c r="AI54" i="1" s="1"/>
  <c r="AJ54" i="1" s="1"/>
  <c r="W64" i="1"/>
  <c r="W60" i="1"/>
  <c r="W55" i="1"/>
  <c r="W51" i="1"/>
  <c r="AI51" i="1" s="1"/>
  <c r="AJ51" i="1" s="1"/>
  <c r="W50" i="1"/>
  <c r="AI50" i="1" s="1"/>
  <c r="AJ50" i="1" s="1"/>
  <c r="W49" i="1"/>
  <c r="AI49" i="1" s="1"/>
  <c r="AJ49" i="1" s="1"/>
  <c r="W39" i="1"/>
  <c r="AI39" i="1" s="1"/>
  <c r="AJ39" i="1" s="1"/>
  <c r="W37" i="1"/>
  <c r="AI37" i="1" s="1"/>
  <c r="AJ37" i="1" s="1"/>
  <c r="W36" i="1"/>
  <c r="AI36" i="1" s="1"/>
  <c r="AJ36" i="1" s="1"/>
  <c r="W32" i="1"/>
  <c r="AI32" i="1" s="1"/>
  <c r="AJ32" i="1" s="1"/>
  <c r="W23" i="1"/>
  <c r="AI23" i="1" s="1"/>
  <c r="AJ23" i="1" s="1"/>
  <c r="W21" i="1"/>
  <c r="AI21" i="1" s="1"/>
  <c r="AJ21" i="1" s="1"/>
  <c r="AB118" i="1"/>
  <c r="W118" i="1"/>
  <c r="AI118" i="1" s="1"/>
  <c r="AJ118" i="1" s="1"/>
  <c r="Q118" i="1"/>
  <c r="AB85" i="1" l="1"/>
  <c r="W85" i="1"/>
  <c r="AI85" i="1" s="1"/>
  <c r="AJ85" i="1" s="1"/>
  <c r="AK85" i="1" s="1"/>
  <c r="Q85" i="1"/>
  <c r="W65" i="1" l="1"/>
  <c r="AI65" i="1" s="1"/>
  <c r="AB88" i="1" l="1"/>
  <c r="W88" i="1"/>
  <c r="AI88" i="1" s="1"/>
  <c r="AJ88" i="1" s="1"/>
  <c r="Q88" i="1"/>
  <c r="AB87" i="1" l="1"/>
  <c r="W87" i="1"/>
  <c r="AI87" i="1" s="1"/>
  <c r="AJ87" i="1" s="1"/>
  <c r="Q87" i="1"/>
  <c r="AB86" i="1" l="1"/>
  <c r="W86" i="1"/>
  <c r="AI86" i="1" s="1"/>
  <c r="AJ86" i="1" s="1"/>
  <c r="Q86" i="1"/>
  <c r="Q83" i="1" l="1"/>
  <c r="W117" i="1" l="1"/>
  <c r="AI117" i="1" s="1"/>
  <c r="AJ117" i="1" s="1"/>
  <c r="W116" i="1" l="1"/>
  <c r="AI116" i="1" s="1"/>
  <c r="W115" i="1" l="1"/>
  <c r="AI115" i="1" s="1"/>
  <c r="AB114" i="1" l="1"/>
  <c r="W114" i="1"/>
  <c r="AI114" i="1" s="1"/>
  <c r="AJ114" i="1" s="1"/>
  <c r="Q114" i="1"/>
  <c r="W113" i="1" l="1"/>
  <c r="AI113" i="1" s="1"/>
  <c r="AJ113" i="1" s="1"/>
  <c r="AB112" i="1" l="1"/>
  <c r="W112" i="1"/>
  <c r="AI112" i="1" s="1"/>
  <c r="AJ112" i="1" s="1"/>
  <c r="Q112" i="1"/>
  <c r="W84" i="1" l="1"/>
  <c r="AI84" i="1" s="1"/>
  <c r="AJ84" i="1" s="1"/>
  <c r="AB111" i="1" l="1"/>
  <c r="W111" i="1"/>
  <c r="AI111" i="1" s="1"/>
  <c r="AJ111" i="1" s="1"/>
  <c r="AK111" i="1" s="1"/>
  <c r="Q111" i="1"/>
  <c r="AI64" i="1" l="1"/>
  <c r="AJ64" i="1" s="1"/>
  <c r="AB63" i="1" l="1"/>
  <c r="W63" i="1"/>
  <c r="AI63" i="1" s="1"/>
  <c r="AJ63" i="1" s="1"/>
  <c r="Q63" i="1"/>
  <c r="W66" i="1"/>
  <c r="AB66" i="1"/>
  <c r="Q66" i="1"/>
  <c r="AI66" i="1" l="1"/>
  <c r="AJ66" i="1" s="1"/>
  <c r="W62" i="1"/>
  <c r="AI62" i="1" s="1"/>
  <c r="AJ62" i="1" s="1"/>
  <c r="AK62" i="1" s="1"/>
  <c r="W61" i="1"/>
  <c r="W45" i="1"/>
  <c r="AI45" i="1" s="1"/>
  <c r="AJ45" i="1" s="1"/>
  <c r="W46" i="1"/>
  <c r="AI46" i="1" s="1"/>
  <c r="AJ46" i="1" s="1"/>
  <c r="AK46" i="1" s="1"/>
  <c r="W44" i="1"/>
  <c r="AI44" i="1" s="1"/>
  <c r="AI61" i="1" l="1"/>
  <c r="AJ61" i="1" s="1"/>
  <c r="W78" i="1" l="1"/>
  <c r="AI78" i="1" s="1"/>
  <c r="AJ78" i="1" s="1"/>
  <c r="Q76" i="1" l="1"/>
  <c r="W75" i="1"/>
  <c r="AI75" i="1" s="1"/>
  <c r="AJ75" i="1" s="1"/>
  <c r="AK75" i="1" s="1"/>
  <c r="AB76" i="1"/>
  <c r="W76" i="1"/>
  <c r="AI76" i="1" s="1"/>
  <c r="AJ76" i="1" s="1"/>
  <c r="AK76" i="1" s="1"/>
  <c r="Q71" i="1" l="1"/>
  <c r="W70" i="1" l="1"/>
  <c r="AI70" i="1" s="1"/>
  <c r="AJ70" i="1" s="1"/>
  <c r="AK70" i="1" s="1"/>
  <c r="W71" i="1"/>
  <c r="AI71" i="1" s="1"/>
  <c r="AJ71" i="1" s="1"/>
  <c r="AK71" i="1" s="1"/>
  <c r="W72" i="1"/>
  <c r="AI72" i="1" s="1"/>
  <c r="AJ72" i="1" s="1"/>
  <c r="AK72" i="1" s="1"/>
  <c r="W73" i="1"/>
  <c r="AI73" i="1" s="1"/>
  <c r="AJ73" i="1" s="1"/>
  <c r="AK73" i="1" s="1"/>
  <c r="AB73" i="1"/>
  <c r="Q73" i="1"/>
  <c r="W69" i="1" l="1"/>
  <c r="AI69" i="1" s="1"/>
  <c r="W82" i="1" l="1"/>
  <c r="AI82" i="1" s="1"/>
  <c r="AJ82" i="1" s="1"/>
  <c r="AK82" i="1" s="1"/>
  <c r="W83" i="1"/>
  <c r="AI83" i="1" s="1"/>
  <c r="AJ83" i="1" s="1"/>
  <c r="W81" i="1"/>
  <c r="AI81" i="1" s="1"/>
  <c r="AJ81" i="1" s="1"/>
  <c r="AB83" i="1"/>
  <c r="AB110" i="1" l="1"/>
  <c r="W110" i="1"/>
  <c r="AI110" i="1" s="1"/>
  <c r="AJ110" i="1" s="1"/>
  <c r="Q110" i="1"/>
  <c r="AB109" i="1" l="1"/>
  <c r="W109" i="1"/>
  <c r="AI109" i="1" s="1"/>
  <c r="AJ109" i="1" s="1"/>
  <c r="Q109" i="1"/>
  <c r="AB108" i="1" l="1"/>
  <c r="W108" i="1"/>
  <c r="AI108" i="1" s="1"/>
  <c r="AJ108" i="1" s="1"/>
  <c r="Q108" i="1"/>
  <c r="AB107" i="1" l="1"/>
  <c r="W107" i="1"/>
  <c r="AI107" i="1" s="1"/>
  <c r="AJ107" i="1" s="1"/>
  <c r="Q107" i="1"/>
  <c r="AB106" i="1" l="1"/>
  <c r="W106" i="1"/>
  <c r="AI106" i="1" s="1"/>
  <c r="AJ106" i="1" s="1"/>
  <c r="Q106" i="1"/>
  <c r="AB105" i="1" l="1"/>
  <c r="W105" i="1"/>
  <c r="AI105" i="1" s="1"/>
  <c r="AJ105" i="1" s="1"/>
  <c r="Q105" i="1"/>
  <c r="W104" i="1" l="1"/>
  <c r="AI104" i="1" s="1"/>
  <c r="AJ104" i="1" s="1"/>
  <c r="W103" i="1" l="1"/>
  <c r="AI103" i="1" s="1"/>
  <c r="AJ103" i="1" s="1"/>
  <c r="AK103" i="1" s="1"/>
  <c r="W102" i="1"/>
  <c r="AI102" i="1" s="1"/>
  <c r="AJ102" i="1" s="1"/>
  <c r="AK102" i="1" s="1"/>
  <c r="AB101" i="1" l="1"/>
  <c r="W101" i="1"/>
  <c r="AI101" i="1" s="1"/>
  <c r="AJ101" i="1" s="1"/>
  <c r="AK101" i="1" s="1"/>
  <c r="Q101" i="1"/>
  <c r="AB100" i="1" l="1"/>
  <c r="W100" i="1"/>
  <c r="AI100" i="1" s="1"/>
  <c r="AJ100" i="1" s="1"/>
  <c r="AK100" i="1" s="1"/>
  <c r="Q100" i="1"/>
  <c r="W99" i="1" l="1"/>
  <c r="AI99" i="1" s="1"/>
  <c r="AJ99" i="1" s="1"/>
  <c r="AK99" i="1" s="1"/>
  <c r="AB99" i="1"/>
  <c r="Q99" i="1"/>
  <c r="W98" i="1" l="1"/>
  <c r="AI98" i="1" s="1"/>
  <c r="AJ98" i="1" s="1"/>
  <c r="AK98" i="1" s="1"/>
  <c r="W97" i="1"/>
  <c r="AI97" i="1" s="1"/>
  <c r="AJ97" i="1" s="1"/>
  <c r="AK97" i="1" s="1"/>
  <c r="W96" i="1" l="1"/>
  <c r="AI96" i="1" s="1"/>
  <c r="W95" i="1" l="1"/>
  <c r="AI95" i="1" s="1"/>
  <c r="AJ95" i="1" s="1"/>
  <c r="Q95" i="1"/>
  <c r="AI60" i="1" l="1"/>
  <c r="AJ60" i="1" s="1"/>
  <c r="W59" i="1"/>
  <c r="AI59" i="1" s="1"/>
  <c r="AJ59" i="1" s="1"/>
  <c r="AB58" i="1" l="1"/>
  <c r="W58" i="1"/>
  <c r="AI58" i="1" s="1"/>
  <c r="AJ58" i="1" s="1"/>
  <c r="Q58" i="1"/>
  <c r="AB57" i="1" l="1"/>
  <c r="W57" i="1"/>
  <c r="AI57" i="1" s="1"/>
  <c r="AJ57" i="1" s="1"/>
  <c r="Q57" i="1"/>
  <c r="W56" i="1"/>
  <c r="AI56" i="1" s="1"/>
  <c r="AJ56" i="1" s="1"/>
  <c r="AI55" i="1" l="1"/>
  <c r="AJ55" i="1" s="1"/>
  <c r="AB43" i="1" l="1"/>
  <c r="W43" i="1"/>
  <c r="AI43" i="1" s="1"/>
  <c r="AJ43" i="1" s="1"/>
  <c r="AK43" i="1" s="1"/>
  <c r="Q43" i="1"/>
  <c r="AJ44" i="1"/>
  <c r="AK44" i="1" s="1"/>
  <c r="W42" i="1" l="1"/>
  <c r="AI42" i="1" s="1"/>
  <c r="AJ42" i="1" s="1"/>
  <c r="AK42" i="1" s="1"/>
  <c r="Q42" i="1"/>
  <c r="W40" i="1" l="1"/>
  <c r="AI40" i="1" s="1"/>
  <c r="AB39" i="1"/>
  <c r="Q39" i="1"/>
  <c r="W41" i="1" l="1"/>
  <c r="AI41" i="1" s="1"/>
  <c r="AJ41" i="1" s="1"/>
  <c r="Q37" i="1" l="1"/>
  <c r="Q51" i="1" l="1"/>
  <c r="Q49" i="1" l="1"/>
  <c r="AB35" i="1" l="1"/>
  <c r="Q35" i="1" l="1"/>
  <c r="AB32" i="1" l="1"/>
  <c r="Q32" i="1"/>
  <c r="AB82" i="1" l="1"/>
  <c r="Q82" i="1"/>
  <c r="Q81" i="1" l="1"/>
  <c r="R18" i="1" l="1"/>
  <c r="AB30" i="1" l="1"/>
  <c r="Q30" i="1"/>
  <c r="Q27" i="1" l="1"/>
  <c r="AB27" i="1" l="1"/>
  <c r="AB28" i="1"/>
  <c r="Q28" i="1"/>
  <c r="W26" i="1" l="1"/>
  <c r="AB25" i="1" l="1"/>
  <c r="W25" i="1"/>
  <c r="AI25" i="1" s="1"/>
  <c r="Q25" i="1"/>
  <c r="Q22" i="1" l="1"/>
  <c r="AB22" i="1" l="1"/>
  <c r="AB23" i="1"/>
  <c r="Q23" i="1"/>
  <c r="AK20" i="1" l="1"/>
  <c r="AB19" i="1" l="1"/>
  <c r="AK19" i="1"/>
  <c r="Q19" i="1" l="1"/>
  <c r="AB17" i="1" l="1"/>
  <c r="Q17" i="1"/>
  <c r="AB15" i="1" l="1"/>
  <c r="W15" i="1"/>
  <c r="Q15" i="1"/>
  <c r="R68" i="1" l="1"/>
  <c r="AB62" i="1" l="1"/>
  <c r="Q62" i="1"/>
  <c r="AB48" i="1"/>
  <c r="Q48" i="1"/>
  <c r="AB56" i="1"/>
  <c r="Q56" i="1"/>
  <c r="AB59" i="1"/>
  <c r="Q59" i="1"/>
  <c r="AB55" i="1"/>
  <c r="Q55" i="1"/>
  <c r="AB38" i="1"/>
  <c r="W38" i="1"/>
  <c r="AI38" i="1" s="1"/>
  <c r="Q38" i="1"/>
  <c r="AJ65" i="1" l="1"/>
  <c r="AB40" i="1"/>
  <c r="Q40" i="1"/>
  <c r="AJ40" i="1" l="1"/>
  <c r="AB102" i="1"/>
  <c r="Q102" i="1"/>
  <c r="AB96" i="1"/>
  <c r="Q96" i="1"/>
  <c r="AJ96" i="1" l="1"/>
  <c r="AB103" i="1"/>
  <c r="Q103" i="1"/>
  <c r="AB97" i="1"/>
  <c r="Q97" i="1"/>
  <c r="AB104" i="1" l="1"/>
  <c r="Q104" i="1"/>
  <c r="AK117" i="1" l="1"/>
  <c r="AB117" i="1"/>
  <c r="Q117" i="1"/>
  <c r="Q41" i="1" l="1"/>
  <c r="W79" i="1" l="1"/>
  <c r="AI79" i="1" s="1"/>
  <c r="AJ79" i="1" s="1"/>
  <c r="AK79" i="1" s="1"/>
  <c r="Q69" i="1" l="1"/>
  <c r="W24" i="1" l="1"/>
  <c r="AI24" i="1" l="1"/>
  <c r="Q20" i="1"/>
  <c r="Q24" i="1"/>
  <c r="AB20" i="1"/>
  <c r="AB24" i="1"/>
  <c r="AJ116" i="1" l="1"/>
  <c r="R122" i="1" l="1"/>
  <c r="AB113" i="1" l="1"/>
  <c r="Q113" i="1"/>
  <c r="AB64" i="1"/>
  <c r="Q64" i="1"/>
  <c r="Q61" i="1" l="1"/>
  <c r="AB44" i="1" l="1"/>
  <c r="Q44" i="1"/>
  <c r="AB36" i="1" l="1"/>
  <c r="Q98" i="1" l="1"/>
  <c r="AB98" i="1"/>
  <c r="Q84" i="1" l="1"/>
  <c r="AB84" i="1"/>
  <c r="AB116" i="1" l="1"/>
  <c r="Q116" i="1"/>
  <c r="AB54" i="1" l="1"/>
  <c r="Q54" i="1"/>
  <c r="Q26" i="1" l="1"/>
  <c r="Q14" i="1" l="1"/>
  <c r="AB61" i="1" l="1"/>
  <c r="AB50" i="1" l="1"/>
  <c r="AB52" i="1" l="1"/>
  <c r="Q52" i="1"/>
  <c r="AB33" i="1"/>
  <c r="Q34" i="1" l="1"/>
  <c r="AB34" i="1" l="1"/>
  <c r="AB26" i="1" l="1"/>
  <c r="Q21" i="1"/>
  <c r="Q18" i="1" s="1"/>
  <c r="AB21" i="1" l="1"/>
  <c r="AB45" i="1" l="1"/>
  <c r="Q45" i="1"/>
  <c r="AB65" i="1" l="1"/>
  <c r="Q65" i="1"/>
  <c r="Q70" i="1" l="1"/>
  <c r="Q75" i="1" l="1"/>
  <c r="AB69" i="1" l="1"/>
  <c r="Q78" i="1"/>
  <c r="Q115" i="1" l="1"/>
  <c r="Q80" i="1" s="1"/>
  <c r="AB79" i="1" l="1"/>
  <c r="Q79" i="1"/>
  <c r="AB77" i="1"/>
  <c r="Q77" i="1"/>
  <c r="AB75" i="1"/>
  <c r="AB78" i="1"/>
  <c r="AB71" i="1"/>
  <c r="AB70" i="1"/>
  <c r="AB72" i="1"/>
  <c r="AB115" i="1" l="1"/>
  <c r="AB46" i="1" l="1"/>
  <c r="Q46" i="1" l="1"/>
  <c r="Q72" i="1"/>
  <c r="Q68" i="1" s="1"/>
  <c r="Q36" i="1"/>
  <c r="Q33" i="1"/>
  <c r="Q50" i="1"/>
  <c r="Q31" i="1" l="1"/>
  <c r="Q122" i="1" s="1"/>
  <c r="W77" i="1"/>
  <c r="AI77" i="1" s="1"/>
  <c r="AJ77" i="1" s="1"/>
  <c r="AK77" i="1" s="1"/>
</calcChain>
</file>

<file path=xl/sharedStrings.xml><?xml version="1.0" encoding="utf-8"?>
<sst xmlns="http://schemas.openxmlformats.org/spreadsheetml/2006/main" count="1938" uniqueCount="331">
  <si>
    <t>Наименование заказчика</t>
  </si>
  <si>
    <t>Адрес местонахождения заказчика</t>
  </si>
  <si>
    <t>429956, Чувашская республика, г. Новочебоксарск, ул. Промышленная, д. 21</t>
  </si>
  <si>
    <t>Телефон заказчика</t>
  </si>
  <si>
    <t>8 (8352) 73 33 76</t>
  </si>
  <si>
    <t>Электронная почта заказчика</t>
  </si>
  <si>
    <t>ИНН</t>
  </si>
  <si>
    <t>КПП</t>
  </si>
  <si>
    <t>ОКАТО</t>
  </si>
  <si>
    <t>Код вида деятельности</t>
  </si>
  <si>
    <t>Номер закупки</t>
  </si>
  <si>
    <t>Подразделение/предприятие-потребитель продукции</t>
  </si>
  <si>
    <t>Номер лота</t>
  </si>
  <si>
    <t>Наименование лота</t>
  </si>
  <si>
    <t>Вид закупаемой продукции</t>
  </si>
  <si>
    <t>Источник финансирования</t>
  </si>
  <si>
    <t>Документ, на основании которого определена планируемая цена закупки</t>
  </si>
  <si>
    <t>Планируемый способ закупки</t>
  </si>
  <si>
    <t>Сведения о конкурентной процедуре</t>
  </si>
  <si>
    <t>Сведения о закупке у ЕИ</t>
  </si>
  <si>
    <t>Условия договора</t>
  </si>
  <si>
    <t>Год под обеспечение потребности которого планируется данная закупка</t>
  </si>
  <si>
    <t>Дополнительная информация по закупке</t>
  </si>
  <si>
    <t>Примечание</t>
  </si>
  <si>
    <t>Юридическое лицо</t>
  </si>
  <si>
    <t>Филиал/подразделение</t>
  </si>
  <si>
    <t>Организатор закупки</t>
  </si>
  <si>
    <t>Вид закупки (электронная/неэлектронная)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</si>
  <si>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</si>
  <si>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</si>
  <si>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</si>
  <si>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</si>
  <si>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</si>
  <si>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</si>
  <si>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Код по ОКЕИ</t>
  </si>
  <si>
    <t>наименование</t>
  </si>
  <si>
    <t>Код по ОКАТО</t>
  </si>
  <si>
    <t>2. Техническое перевооружение и реконструкция (иные инвестиционные проекты)</t>
  </si>
  <si>
    <t>ОМТС</t>
  </si>
  <si>
    <t>В соответствие с техническим заданием</t>
  </si>
  <si>
    <t>шт</t>
  </si>
  <si>
    <t>Чувашская Республика</t>
  </si>
  <si>
    <t>МТРиО</t>
  </si>
  <si>
    <t>-</t>
  </si>
  <si>
    <t>3. Энергоремонтное производство, техническое обслуживание</t>
  </si>
  <si>
    <t>ПТО</t>
  </si>
  <si>
    <t>Услуги</t>
  </si>
  <si>
    <t>Себестоимость</t>
  </si>
  <si>
    <t>Работы</t>
  </si>
  <si>
    <t>Выполнение работ по ремонту отопителей, подогревателей и кондиционеров автомобилей и специальной техники</t>
  </si>
  <si>
    <t>ГЭ</t>
  </si>
  <si>
    <t>ОВТ</t>
  </si>
  <si>
    <t>4. Закупки в области информационных технологий</t>
  </si>
  <si>
    <t>Поставка оргтехники</t>
  </si>
  <si>
    <t>ИТ</t>
  </si>
  <si>
    <t>МТОиР</t>
  </si>
  <si>
    <t>ОТ и БД</t>
  </si>
  <si>
    <t>ОУП</t>
  </si>
  <si>
    <t>Всего</t>
  </si>
  <si>
    <t xml:space="preserve"> </t>
  </si>
  <si>
    <t>Код по ОКВЭД2</t>
  </si>
  <si>
    <t>Код по ОКДП2</t>
  </si>
  <si>
    <t>26.20</t>
  </si>
  <si>
    <t>71.20.9</t>
  </si>
  <si>
    <t>45.20.2</t>
  </si>
  <si>
    <t>71.20.13</t>
  </si>
  <si>
    <t>71.20</t>
  </si>
  <si>
    <t>46.19</t>
  </si>
  <si>
    <t>28.24.11</t>
  </si>
  <si>
    <t>25.73</t>
  </si>
  <si>
    <t>58.29.5</t>
  </si>
  <si>
    <t>58.29</t>
  </si>
  <si>
    <t>26.20.1</t>
  </si>
  <si>
    <t>62.02.30</t>
  </si>
  <si>
    <t>62.02</t>
  </si>
  <si>
    <t>29.32.30.163</t>
  </si>
  <si>
    <t>29.32.3</t>
  </si>
  <si>
    <t>65.12.3</t>
  </si>
  <si>
    <t>86.10</t>
  </si>
  <si>
    <t>65.12.21</t>
  </si>
  <si>
    <t xml:space="preserve"> 71.20.19</t>
  </si>
  <si>
    <t>85.3</t>
  </si>
  <si>
    <t>85.42.19</t>
  </si>
  <si>
    <t>71.12</t>
  </si>
  <si>
    <t>АО «ЧАК»</t>
  </si>
  <si>
    <t>Приобретение прав на использование антивирусного программного обеспечения</t>
  </si>
  <si>
    <t>Оказание услуг по сопровождению програмного продукта "КАМИН расчет заработной платы" версии 2.0</t>
  </si>
  <si>
    <t>Наличие условий о субьектах малого и среднего предпринимательства в конкурсной/закупочной документации*</t>
  </si>
  <si>
    <t>Планируемая начальная (предельная) цена лота по извещению/уведомлению, тыс. руб. (без учета НДС)</t>
  </si>
  <si>
    <t>Планируемая начальная (предельная) цена лота по извещению/уведомлению, тыс. руб. (с учетом НДС)</t>
  </si>
  <si>
    <t>Плановая дата официального объявления о начале процедур (чч.мм.гггг)</t>
  </si>
  <si>
    <t>Плановая дата подведения итогов по закупочной процедуре (чч.мм.гггг)</t>
  </si>
  <si>
    <t>Основание для проведения закупки у ЕИ (пнукт Положения)</t>
  </si>
  <si>
    <t>Плановая дата заключения договора (чч.мм.гггг)</t>
  </si>
  <si>
    <t>Плановая дата окончания поставки товаров, выполнения работ, услуг (чч.мм.гггг)</t>
  </si>
  <si>
    <t>Плановая дата начала поставки товаров, выполнения работ, услуг (чч.мм.гггг)</t>
  </si>
  <si>
    <t>Акционерное общество "Чувашская автотранспортная компания"</t>
  </si>
  <si>
    <t>rga@chak.cbx.ru; in_ilyin@chak.cbx.ru</t>
  </si>
  <si>
    <t>* - в закупочной процедуре могут участовать любые участники</t>
  </si>
  <si>
    <t>Оказание услуг по поверке (калибровке) средств измерений</t>
  </si>
  <si>
    <t>71.12.40.120</t>
  </si>
  <si>
    <t>71.12.62</t>
  </si>
  <si>
    <t>Примечания</t>
  </si>
  <si>
    <t>27.12.2</t>
  </si>
  <si>
    <t>27.12</t>
  </si>
  <si>
    <t>Оказание услуг по обучению в области гражданской обороны</t>
  </si>
  <si>
    <t>ООП</t>
  </si>
  <si>
    <t>электронная</t>
  </si>
  <si>
    <t>неэлектронная</t>
  </si>
  <si>
    <t>НДС не облагается, в соответствии с п. п. 26 п.2 ст. 149 НК РФ</t>
  </si>
  <si>
    <t>НДС не облагается, в соответствии с п.п. 7 п. 3 ст. 149 НК РФ</t>
  </si>
  <si>
    <t xml:space="preserve">Поставка хозяйственных принадлежностей </t>
  </si>
  <si>
    <t>Поставка стропов</t>
  </si>
  <si>
    <t>25.93</t>
  </si>
  <si>
    <t>25.93.11</t>
  </si>
  <si>
    <t>Поставка хозяйственного инвентаря</t>
  </si>
  <si>
    <t>Оказание услуг по обучению ответственных лиц по безапасности дорожного движения (БДД)</t>
  </si>
  <si>
    <t>Поставка крепежных изделий</t>
  </si>
  <si>
    <t>25.94</t>
  </si>
  <si>
    <t>Поставка сантехнических материалов и запасных частей для сантехнического оборудования</t>
  </si>
  <si>
    <t>Оказание услуг по обучению в области промышленной безопасности</t>
  </si>
  <si>
    <t>В соответствии с законодательством РФ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</si>
  <si>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</t>
  </si>
  <si>
    <t>усл.ед</t>
  </si>
  <si>
    <t>Сметный расчет</t>
  </si>
  <si>
    <t>ТС</t>
  </si>
  <si>
    <t>Амортизация</t>
  </si>
  <si>
    <t>ПИР</t>
  </si>
  <si>
    <t>28.24</t>
  </si>
  <si>
    <t>Поставка электроинструмента</t>
  </si>
  <si>
    <t>Поставка гаражного оборудования</t>
  </si>
  <si>
    <t>16.10.1</t>
  </si>
  <si>
    <t>м3</t>
  </si>
  <si>
    <t>Категория закупки, которая не учитывается при расчёте совокупного годового стоимостного объёма договоров*</t>
  </si>
  <si>
    <t>Признак закупки инновационной и высокотехнологичной продукции (Да/Нет)</t>
  </si>
  <si>
    <t>Планируемая (предельная) цена закупки с учетом снижения инвестиционных затрат на 30 % относительно уровня 2012 года, тыс. руб. (без учета НДС)</t>
  </si>
  <si>
    <t>Данные из ИПР текущий и следующий календарные годы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</si>
  <si>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</si>
  <si>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</si>
  <si>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</si>
  <si>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</si>
  <si>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</si>
  <si>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</si>
  <si>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</si>
  <si>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Технологическое присоединение (Да/Нет)</t>
  </si>
  <si>
    <t>МВА</t>
  </si>
  <si>
    <t>км</t>
  </si>
  <si>
    <t>7.Прочие закупки</t>
  </si>
  <si>
    <t>Поставка расходных метериалов и запасных частей для принтеров</t>
  </si>
  <si>
    <t>Оказание услуг по выпуску сертификатов электронных ключей на usb носителе</t>
  </si>
  <si>
    <t>62.01.29</t>
  </si>
  <si>
    <t>46.51.2</t>
  </si>
  <si>
    <t>Поставка запасных частей и материалов для ремонта локальной вычислительной сети</t>
  </si>
  <si>
    <t>1. Новое строительство</t>
  </si>
  <si>
    <t>41.20</t>
  </si>
  <si>
    <t>Оказание услуг по получению специальных разрешений на движение по автомобильным дорогам транспортных средств, осуществляющих перевозки тяжеловесных и (или) крупногабаритных грузов</t>
  </si>
  <si>
    <t>52.21.29</t>
  </si>
  <si>
    <t>ГО</t>
  </si>
  <si>
    <t>32.99</t>
  </si>
  <si>
    <t>32.99.11</t>
  </si>
  <si>
    <t>71.20.19</t>
  </si>
  <si>
    <t>Поставка огнетушителей</t>
  </si>
  <si>
    <t>Поставка пожарного инвентаря</t>
  </si>
  <si>
    <t>28.29.22</t>
  </si>
  <si>
    <t>13.96</t>
  </si>
  <si>
    <t>Оказание услуг по обучению машинистов подъемных сооружений</t>
  </si>
  <si>
    <t>Поставка пиломатериала</t>
  </si>
  <si>
    <t>41.20.40</t>
  </si>
  <si>
    <t>Поставка электротехнической продукции</t>
  </si>
  <si>
    <t>33.12</t>
  </si>
  <si>
    <t>Оказание услуг по проведению периодического медицинского осмотра</t>
  </si>
  <si>
    <t>НДС не облагается в соответствии с п.п. 2 п. 2 ст. 149 НК РФ</t>
  </si>
  <si>
    <t>49.41.3</t>
  </si>
  <si>
    <t>49.41.2</t>
  </si>
  <si>
    <t>26.51.1</t>
  </si>
  <si>
    <t>26.51.11</t>
  </si>
  <si>
    <t>62.01</t>
  </si>
  <si>
    <t>29.10.2</t>
  </si>
  <si>
    <t>СЦ</t>
  </si>
  <si>
    <t>Приобретение прав на использование программного обеспечения</t>
  </si>
  <si>
    <t>Выполнение работ по установке  системы мониторинга транспорта</t>
  </si>
  <si>
    <t>Выполнение работ по ремонту, поставка и установка цифровых технических средств контроля за соблюдением водителями режимов труда и отдыха (цифровых тахографов)</t>
  </si>
  <si>
    <t>45.20.22</t>
  </si>
  <si>
    <t>Поставка и выполнение комплекса работ по установке цифровых технических средств контроля за соблюдением водителями режимов труда и отдыха (цифровых тахографов)</t>
  </si>
  <si>
    <t>Аренда с экипажем коммунальных машин для обслуживания канализационных и водопроводных сетей</t>
  </si>
  <si>
    <t>43.99.90.160</t>
  </si>
  <si>
    <t>Аренда землеройной техники с экипажем</t>
  </si>
  <si>
    <t>Оказание услуг по обучению в области экологической безопасности</t>
  </si>
  <si>
    <t>71.20.19.190</t>
  </si>
  <si>
    <t>Выполнение работ по испытанию пожарных гидрантов</t>
  </si>
  <si>
    <t>Выполнение работ по проведению лабораторных исследований противогазов</t>
  </si>
  <si>
    <t>Выполнение работ по техническому обслуживанию и гарантийному ремонту автомобиля Toyota Camry</t>
  </si>
  <si>
    <t>Оказание услуг по экспертизе промышленной безопасности подъемных сооружений</t>
  </si>
  <si>
    <t>Выполнение работ по ремонту гидрооборудования машин и механизмов</t>
  </si>
  <si>
    <t>Выполнение работ по техническому обслуживанию седельного тягача Вольво</t>
  </si>
  <si>
    <t>45.20.11.216</t>
  </si>
  <si>
    <t>Выполнение работ по ремонту радиаторов машин и механизмов</t>
  </si>
  <si>
    <t>Выполнение работ по  ремонту кровли</t>
  </si>
  <si>
    <t>Выполнение работ по проведению электрических испытаний электрооборудования, кранов и вышек</t>
  </si>
  <si>
    <t>Выполнение работ по испытанию средств защиты</t>
  </si>
  <si>
    <t>План закупки АО «ЧАК» на 2022 год</t>
  </si>
  <si>
    <t>СМР</t>
  </si>
  <si>
    <t>42.21</t>
  </si>
  <si>
    <t>ОЗП</t>
  </si>
  <si>
    <t>ПИР. Разработка проектно - сметной документации на строительство водопровода Ду100 производственного отделения №1 по адресу: Чувашская Республика, г. Новочебоксарск, ул. Промышленная, д. 21</t>
  </si>
  <si>
    <t>71.12.13</t>
  </si>
  <si>
    <t>Поставка экскаваторов-погрузчиков</t>
  </si>
  <si>
    <t>28.92.27</t>
  </si>
  <si>
    <t>28.92.25</t>
  </si>
  <si>
    <t>Анализ рынка</t>
  </si>
  <si>
    <t>Поставка установок для откачки воды</t>
  </si>
  <si>
    <t>28.13.1</t>
  </si>
  <si>
    <t>Водоотливная установка БЛ-220 или эквивалент</t>
  </si>
  <si>
    <t>Экскаватор-погрузчик ELAZ BL 880-2 или эквивалент</t>
  </si>
  <si>
    <t>Поставка легковых автомобилей повышенной проходимости</t>
  </si>
  <si>
    <t>Выполнение комплекса работ по переоборудованию автомобилей УАЗ 220695 с категории D на категорию В</t>
  </si>
  <si>
    <t>Поставка запасных частей для переоборудования экскаватора на базе МТЗ 82 в трактор</t>
  </si>
  <si>
    <t>29.3</t>
  </si>
  <si>
    <t>ОЗК</t>
  </si>
  <si>
    <t>ПЛН 3-35 или эквивалент</t>
  </si>
  <si>
    <t>28.30.31</t>
  </si>
  <si>
    <t>Поставка плуга</t>
  </si>
  <si>
    <t>Поставка косилки роторной</t>
  </si>
  <si>
    <t>КРН-2.1 или эквивалент</t>
  </si>
  <si>
    <t>28.30.51</t>
  </si>
  <si>
    <t>Поставка бурильно-крановой машины</t>
  </si>
  <si>
    <t>28.92.3</t>
  </si>
  <si>
    <t>28.92.12.130</t>
  </si>
  <si>
    <t>БКМ 317-72 или эквивалент</t>
  </si>
  <si>
    <t>Поставка источника бесперебойного питания</t>
  </si>
  <si>
    <t>27.90.9</t>
  </si>
  <si>
    <t>27.90.40.190</t>
  </si>
  <si>
    <t>Eaton 9SX 6000i RT3U 5400W 6000Va black или эквивалент</t>
  </si>
  <si>
    <t>29.10.22</t>
  </si>
  <si>
    <t>Выполнение работ по технической экспертизе транспортных средств (для самоходных машин)</t>
  </si>
  <si>
    <t>Оказание услуг по обслуживанию системы мониторинга транспорта "АвтоГРАФ" (абонентская плата)</t>
  </si>
  <si>
    <t>Оказание услуг по обслуживанию спутниковой навигации ГЛОНАСС  (абонентская плата)</t>
  </si>
  <si>
    <t>Поставка строительных материалов</t>
  </si>
  <si>
    <t>46.13</t>
  </si>
  <si>
    <t>46.13.12</t>
  </si>
  <si>
    <t>25.73.60.190</t>
  </si>
  <si>
    <t>22.19.3</t>
  </si>
  <si>
    <t>22.19.30</t>
  </si>
  <si>
    <t>Поставка рукавов резиновых</t>
  </si>
  <si>
    <t>Поставка абразивного, режущего, слесарного, мерительного и строительного инструмента</t>
  </si>
  <si>
    <t>25.73.4</t>
  </si>
  <si>
    <t>Поставка материалов для проведения окрасочных работ автомобилей</t>
  </si>
  <si>
    <t>20.30</t>
  </si>
  <si>
    <t>Поставка фильтрующих элементов для оборудования</t>
  </si>
  <si>
    <t>13.96.6</t>
  </si>
  <si>
    <t>Выполнение комплекса работ по замене блоков СКЗИ цифровых тахографов</t>
  </si>
  <si>
    <t>Выполнение работ по техническому обслуживанию и гарантийному ремонту автомобилей марки ГАЗ</t>
  </si>
  <si>
    <t>Выполнение работ по комплексному обследованию и техническое освидетельствование зданий и сооружений</t>
  </si>
  <si>
    <t>Выполнение работ по ремонту блоков цилиндров двигателей автомобилей и специальной техники</t>
  </si>
  <si>
    <t>Выполнение работ по ремонту шин автомобилей и специальной техники</t>
  </si>
  <si>
    <t>45.20.13</t>
  </si>
  <si>
    <t>Выполнение работ по ремонту и наладке оборудования системы маниторинга транспорта "Автограф"</t>
  </si>
  <si>
    <t>38.21</t>
  </si>
  <si>
    <t> 38.2</t>
  </si>
  <si>
    <t>Оказание услуг по оценке рыночной стоимости транспортных средств, рыночной стоимости аренды имущества</t>
  </si>
  <si>
    <t>Расчет на основе утвержденных тарифов</t>
  </si>
  <si>
    <t>Выполнение работ по техническому обслуживанию ВПХР с заменой индикаторных трубок</t>
  </si>
  <si>
    <t>Поставка кресел офисных</t>
  </si>
  <si>
    <t>31.01.11.150</t>
  </si>
  <si>
    <t>31.01</t>
  </si>
  <si>
    <t>Поставка планов эвакуации</t>
  </si>
  <si>
    <t>18.12.12</t>
  </si>
  <si>
    <t>18.12</t>
  </si>
  <si>
    <t>Поставка противогазов и респираторов</t>
  </si>
  <si>
    <t>НДС не облагается в соответствии с пп. 14 п. 2 ст. 149 НК РФ</t>
  </si>
  <si>
    <t>Оказание услуг по обучению медицинского работника (проведение предрейсовых, послерейсовых медицинских осмотров)</t>
  </si>
  <si>
    <t>Оказание услуг по обучению тракториста</t>
  </si>
  <si>
    <t>ЕИ</t>
  </si>
  <si>
    <t>ООО «МВК «Экоцентр»</t>
  </si>
  <si>
    <t>5.7.3.15</t>
  </si>
  <si>
    <t>Оказание информационных услуг с использованием ранее установленной системы Консультант плюс</t>
  </si>
  <si>
    <t>Приобретение прав на использование программного обеспечения для работы с электронными подписями</t>
  </si>
  <si>
    <t>НДС не облагается, в соответствии с пп. 26 п.2 ст. 149 НК РФ</t>
  </si>
  <si>
    <t>Приобретение прав на использование программы в следующей конфигурации: 
права использования "Web-система СБИС" модуль Аккаунт в течение 12 месяцев;
права использования "Web-система СБИС" модуль ЭО-Базовый, ОСНО в течение 12 месяцев; 
права использования "Web-система СБИС" для сдачи отчетности по 8 дополнительным направлениям в течение 12 месяцев;
Права использования возможности регистрации сотрудника в системе "СБИС" с правом использования электронной подписи с хранением на внешнем носителе;
право использования "Web-система СБИС" модуль ЭДО 1200 в течениие 12 месяцев</t>
  </si>
  <si>
    <t>Поставка водонагревателя</t>
  </si>
  <si>
    <t>27.51.25.110</t>
  </si>
  <si>
    <t>27.51</t>
  </si>
  <si>
    <t>Поставка  материалов и запасных частей для теплотехнического оборудования</t>
  </si>
  <si>
    <t>Поставка расходных материалов и оборудования для сварочных работ и пайки</t>
  </si>
  <si>
    <t>Оказание услуг по изготовлению дубликатов государственных регистрационных номерных знаков</t>
  </si>
  <si>
    <t>25.99.29</t>
  </si>
  <si>
    <t>25.99.29.190</t>
  </si>
  <si>
    <t>КО</t>
  </si>
  <si>
    <t>71.20.8</t>
  </si>
  <si>
    <t>71.20.19.120</t>
  </si>
  <si>
    <t>Оказание услуг по добровольной сертификации услуг автосервиса</t>
  </si>
  <si>
    <t>Расчет на основании установленных тарифов</t>
  </si>
  <si>
    <t>Оказание услуг по эвакуации транспортных средств</t>
  </si>
  <si>
    <t>49.39.31</t>
  </si>
  <si>
    <t>Аренда комфортабельного автобуса с экипажем</t>
  </si>
  <si>
    <t>НДС не облагается на основании пп. 36 п. 2 ст. 149 НК РФ</t>
  </si>
  <si>
    <t>Аренда грузовых автомобилей, оборудованных кранво-манипуляторными установками, с экипажем</t>
  </si>
  <si>
    <t>Аренда с экипажем тракторов, оснащенных подвесным насосным оборудованием</t>
  </si>
  <si>
    <t>Аренда грузовых автомобилей (самосвалов) с экипажем</t>
  </si>
  <si>
    <t>Поставка бумаги</t>
  </si>
  <si>
    <t>17.12.14.110</t>
  </si>
  <si>
    <t>17.12.1</t>
  </si>
  <si>
    <t>Поставка канцелярских товаров</t>
  </si>
  <si>
    <t>46.49</t>
  </si>
  <si>
    <t>46.49.2</t>
  </si>
  <si>
    <t>Аренда землеройной техники с экипажем в г. Йошкар-Ола</t>
  </si>
  <si>
    <t>ОТВ за С</t>
  </si>
  <si>
    <t>Обязательное страхование гражданской ответственности владельцев транспортных средств (ОСАГО)</t>
  </si>
  <si>
    <t>71.12.</t>
  </si>
  <si>
    <t>71.12.12.190</t>
  </si>
  <si>
    <t>Выполнение работ по разработке рабочей документации усиления ферм бокса №5 производственного отделения №1</t>
  </si>
  <si>
    <t xml:space="preserve"> Поставка периодических изданий</t>
  </si>
  <si>
    <t>18.1</t>
  </si>
  <si>
    <t>18.12.13</t>
  </si>
  <si>
    <t>Бух</t>
  </si>
  <si>
    <t>69.20.1</t>
  </si>
  <si>
    <t>69.20.10.000</t>
  </si>
  <si>
    <t>Оказание услуг по аудиту бухгалтерской (финансовой) отчетности по РСБУ за 2022 год</t>
  </si>
  <si>
    <t xml:space="preserve">Аренда минипогрузчика с экипажем </t>
  </si>
  <si>
    <t>УАЗ 390945 или эквивалент</t>
  </si>
  <si>
    <t>Выполнение работ по ремонту и наладке оборудования системы мониторинга транспорта "Автограф"</t>
  </si>
  <si>
    <t>Оказание услуг по обращению с твердыми коммунальными отходами</t>
  </si>
  <si>
    <t>ОК</t>
  </si>
  <si>
    <t>УАЗ 390945, УАЗ Хантер или эквивалент</t>
  </si>
  <si>
    <t>Аренда с экипажем автомобилей для перевозки бригадного персонала</t>
  </si>
  <si>
    <t>42.21.12.110</t>
  </si>
  <si>
    <t>63.11.1</t>
  </si>
  <si>
    <t>61.90.10.120</t>
  </si>
  <si>
    <t>СМР. Строительство водопровода Ду100 производственного отделения №1 по адресу: Чувашская Республика, г. Новочебоксарск, ул. Промышленная, д. 21</t>
  </si>
  <si>
    <t>Утвержден Советом директоров АО «ЧАК» 23.12.2021  (протокол №5 от 23.12.2021 г.)</t>
  </si>
  <si>
    <t>Оказание услуг по обучению в области закупочной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</si>
</sst>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[$-419]mmmm\ yyyy;@"/>
    <numFmt numFmtId="166" formatCode="[$-419]mmmm;@"/>
    <numFmt numFmtId="167" formatCode="dd\.mm\.yyyy"/>
    <numFmt numFmtId="168" formatCode="#,##0.00000"/>
    <numFmt numFmtId="169" formatCode="0.00000"/>
    <numFmt numFmtId="170" formatCode="#,##0_ ;[Red]\-#,##0\ "/>
  </numFmts>
  <fonts count="27" x14ac:knownFonts="1">
    <font>
      <sz val="11"/>
      <color theme="1"/>
      <name val="Calibri"/>
      <family val="2"/>
      <charset val="204"/>
      <scheme val="minor"/>
    </font>
    <font>
      <sz val="16"/>
      <name val="Calibri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sz val="10"/>
      <name val="Helv"/>
      <charset val="204"/>
    </font>
    <font>
      <sz val="10"/>
      <name val="Arial Cyr"/>
      <family val="2"/>
      <charset val="204"/>
    </font>
    <font>
      <sz val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</font>
    <font>
      <sz val="9"/>
      <name val="Arial"/>
      <family val="2"/>
      <charset val="204"/>
    </font>
    <font>
      <sz val="10"/>
      <color rgb="FF0000FF"/>
      <name val="Calibri"/>
      <family val="2"/>
      <charset val="204"/>
    </font>
    <font>
      <sz val="10"/>
      <color rgb="FF0000FF"/>
      <name val="Calibri"/>
      <family val="2"/>
      <charset val="204"/>
      <scheme val="minor"/>
    </font>
    <font>
      <sz val="11"/>
      <color rgb="FF0000FF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Helv"/>
    </font>
    <font>
      <sz val="11"/>
      <color theme="1"/>
      <name val="Calibri"/>
      <family val="2"/>
      <scheme val="minor"/>
    </font>
    <font>
      <sz val="8"/>
      <name val="Calibri"/>
      <family val="2"/>
      <charset val="204"/>
    </font>
    <font>
      <b/>
      <sz val="10"/>
      <name val="Calibri"/>
      <family val="2"/>
      <charset val="204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</borders>
  <cellStyleXfs count="13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4" fillId="0" borderId="0"/>
    <xf numFmtId="0" fontId="5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1" fillId="0" borderId="0"/>
    <xf numFmtId="0" fontId="20" fillId="0" borderId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</cellStyleXfs>
  <cellXfs count="236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0" fillId="0" borderId="0" xfId="0" applyFill="1"/>
    <xf numFmtId="0" fontId="0" fillId="0" borderId="0" xfId="0" applyFill="1" applyAlignment="1">
      <alignment horizontal="center"/>
    </xf>
    <xf numFmtId="49" fontId="6" fillId="0" borderId="2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Alignment="1">
      <alignment wrapText="1"/>
    </xf>
    <xf numFmtId="0" fontId="11" fillId="0" borderId="0" xfId="0" applyFont="1" applyFill="1"/>
    <xf numFmtId="0" fontId="12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center"/>
    </xf>
    <xf numFmtId="0" fontId="13" fillId="0" borderId="1" xfId="3" applyFont="1" applyFill="1" applyBorder="1" applyAlignment="1" applyProtection="1">
      <alignment horizontal="center" vertical="top" wrapText="1"/>
      <protection locked="0"/>
    </xf>
    <xf numFmtId="0" fontId="6" fillId="3" borderId="1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left" vertical="center"/>
    </xf>
    <xf numFmtId="1" fontId="6" fillId="3" borderId="1" xfId="1" applyNumberFormat="1" applyFont="1" applyFill="1" applyBorder="1" applyAlignment="1" applyProtection="1">
      <alignment horizontal="left" vertical="center" wrapText="1"/>
      <protection locked="0"/>
    </xf>
    <xf numFmtId="1" fontId="6" fillId="3" borderId="1" xfId="1" applyNumberFormat="1" applyFont="1" applyFill="1" applyBorder="1" applyAlignment="1" applyProtection="1">
      <alignment horizontal="center" vertical="center" wrapText="1"/>
      <protection locked="0"/>
    </xf>
    <xf numFmtId="14" fontId="6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1" fontId="3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Alignment="1">
      <alignment horizontal="center"/>
    </xf>
    <xf numFmtId="0" fontId="7" fillId="2" borderId="0" xfId="0" applyFont="1" applyFill="1" applyAlignment="1">
      <alignment horizontal="left" vertical="center"/>
    </xf>
    <xf numFmtId="1" fontId="3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 horizontal="center"/>
    </xf>
    <xf numFmtId="49" fontId="6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/>
    <xf numFmtId="0" fontId="10" fillId="0" borderId="0" xfId="0" applyFont="1" applyFill="1" applyAlignment="1">
      <alignment horizontal="center"/>
    </xf>
    <xf numFmtId="0" fontId="10" fillId="0" borderId="0" xfId="0" applyFont="1" applyFill="1" applyAlignment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/>
    </xf>
    <xf numFmtId="49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left"/>
    </xf>
    <xf numFmtId="0" fontId="23" fillId="2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3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left" vertical="center" wrapText="1"/>
    </xf>
    <xf numFmtId="49" fontId="23" fillId="2" borderId="0" xfId="0" applyNumberFormat="1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/>
    </xf>
    <xf numFmtId="0" fontId="23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 wrapText="1"/>
    </xf>
    <xf numFmtId="49" fontId="9" fillId="2" borderId="4" xfId="0" applyNumberFormat="1" applyFont="1" applyFill="1" applyBorder="1" applyAlignment="1">
      <alignment horizontal="left" vertical="center"/>
    </xf>
    <xf numFmtId="49" fontId="9" fillId="2" borderId="4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left" vertical="center"/>
    </xf>
    <xf numFmtId="0" fontId="6" fillId="3" borderId="1" xfId="0" applyNumberFormat="1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49" fontId="9" fillId="2" borderId="0" xfId="0" applyNumberFormat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49" fontId="9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24" fillId="2" borderId="12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/>
    </xf>
    <xf numFmtId="49" fontId="9" fillId="2" borderId="12" xfId="0" applyNumberFormat="1" applyFont="1" applyFill="1" applyBorder="1" applyAlignment="1">
      <alignment horizontal="left" vertical="center"/>
    </xf>
    <xf numFmtId="49" fontId="9" fillId="2" borderId="12" xfId="0" applyNumberFormat="1" applyFont="1" applyFill="1" applyBorder="1" applyAlignment="1">
      <alignment horizontal="center" vertical="center"/>
    </xf>
    <xf numFmtId="167" fontId="6" fillId="3" borderId="1" xfId="0" applyNumberFormat="1" applyFont="1" applyFill="1" applyBorder="1" applyAlignment="1">
      <alignment horizontal="left" vertical="center"/>
    </xf>
    <xf numFmtId="14" fontId="6" fillId="3" borderId="1" xfId="0" applyNumberFormat="1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wrapText="1"/>
    </xf>
    <xf numFmtId="0" fontId="25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left" vertical="center" wrapText="1"/>
    </xf>
    <xf numFmtId="49" fontId="25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Border="1" applyAlignment="1">
      <alignment horizontal="left" wrapText="1"/>
    </xf>
    <xf numFmtId="168" fontId="25" fillId="0" borderId="0" xfId="0" applyNumberFormat="1" applyFont="1" applyFill="1"/>
    <xf numFmtId="4" fontId="10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4" fontId="1" fillId="0" borderId="0" xfId="0" applyNumberFormat="1" applyFont="1" applyFill="1" applyAlignment="1">
      <alignment horizontal="right" vertical="center"/>
    </xf>
    <xf numFmtId="4" fontId="3" fillId="0" borderId="2" xfId="1" applyNumberFormat="1" applyFont="1" applyFill="1" applyBorder="1" applyAlignment="1" applyProtection="1">
      <alignment horizontal="right" vertical="center" wrapText="1"/>
      <protection locked="0"/>
    </xf>
    <xf numFmtId="4" fontId="25" fillId="0" borderId="0" xfId="0" applyNumberFormat="1" applyFont="1" applyFill="1" applyAlignment="1">
      <alignment horizontal="right" vertical="center"/>
    </xf>
    <xf numFmtId="168" fontId="26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14" fontId="9" fillId="2" borderId="12" xfId="0" applyNumberFormat="1" applyFont="1" applyFill="1" applyBorder="1" applyAlignment="1">
      <alignment horizontal="center" vertical="center"/>
    </xf>
    <xf numFmtId="167" fontId="6" fillId="3" borderId="1" xfId="0" applyNumberFormat="1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/>
    </xf>
    <xf numFmtId="1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1" fontId="3" fillId="2" borderId="9" xfId="1" applyNumberFormat="1" applyFont="1" applyFill="1" applyBorder="1" applyAlignment="1" applyProtection="1">
      <alignment horizontal="center" vertical="center" wrapText="1"/>
      <protection locked="0"/>
    </xf>
    <xf numFmtId="168" fontId="17" fillId="2" borderId="0" xfId="1" applyNumberFormat="1" applyFont="1" applyFill="1" applyBorder="1" applyAlignment="1" applyProtection="1">
      <alignment vertical="center" wrapText="1"/>
      <protection locked="0"/>
    </xf>
    <xf numFmtId="168" fontId="6" fillId="0" borderId="1" xfId="0" applyNumberFormat="1" applyFont="1" applyFill="1" applyBorder="1" applyAlignment="1">
      <alignment vertical="center"/>
    </xf>
    <xf numFmtId="168" fontId="3" fillId="3" borderId="1" xfId="1" applyNumberFormat="1" applyFont="1" applyFill="1" applyBorder="1" applyAlignment="1" applyProtection="1">
      <alignment vertical="center" wrapText="1"/>
      <protection locked="0"/>
    </xf>
    <xf numFmtId="168" fontId="23" fillId="2" borderId="0" xfId="0" applyNumberFormat="1" applyFont="1" applyFill="1" applyBorder="1" applyAlignment="1">
      <alignment vertical="center"/>
    </xf>
    <xf numFmtId="168" fontId="9" fillId="3" borderId="1" xfId="0" applyNumberFormat="1" applyFont="1" applyFill="1" applyBorder="1" applyAlignment="1">
      <alignment vertical="center" wrapText="1"/>
    </xf>
    <xf numFmtId="168" fontId="6" fillId="3" borderId="1" xfId="0" applyNumberFormat="1" applyFont="1" applyFill="1" applyBorder="1" applyAlignment="1">
      <alignment vertical="center" wrapText="1"/>
    </xf>
    <xf numFmtId="168" fontId="24" fillId="2" borderId="1" xfId="0" applyNumberFormat="1" applyFont="1" applyFill="1" applyBorder="1" applyAlignment="1">
      <alignment vertical="center"/>
    </xf>
    <xf numFmtId="168" fontId="6" fillId="3" borderId="1" xfId="0" applyNumberFormat="1" applyFont="1" applyFill="1" applyBorder="1" applyAlignment="1">
      <alignment vertical="center"/>
    </xf>
    <xf numFmtId="168" fontId="24" fillId="2" borderId="10" xfId="0" applyNumberFormat="1" applyFont="1" applyFill="1" applyBorder="1" applyAlignment="1">
      <alignment vertical="center"/>
    </xf>
    <xf numFmtId="168" fontId="6" fillId="3" borderId="1" xfId="1" applyNumberFormat="1" applyFont="1" applyFill="1" applyBorder="1" applyAlignment="1" applyProtection="1">
      <alignment vertical="center" wrapText="1"/>
      <protection locked="0"/>
    </xf>
    <xf numFmtId="168" fontId="24" fillId="2" borderId="12" xfId="0" applyNumberFormat="1" applyFont="1" applyFill="1" applyBorder="1" applyAlignment="1">
      <alignment vertical="center"/>
    </xf>
    <xf numFmtId="168" fontId="9" fillId="0" borderId="1" xfId="0" applyNumberFormat="1" applyFont="1" applyFill="1" applyBorder="1" applyAlignment="1">
      <alignment vertical="center"/>
    </xf>
    <xf numFmtId="0" fontId="14" fillId="0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/>
    </xf>
    <xf numFmtId="49" fontId="10" fillId="0" borderId="0" xfId="0" applyNumberFormat="1" applyFont="1" applyFill="1" applyAlignment="1">
      <alignment wrapText="1"/>
    </xf>
    <xf numFmtId="49" fontId="3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 horizontal="left" wrapText="1"/>
    </xf>
    <xf numFmtId="49" fontId="3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3" fillId="2" borderId="0" xfId="1" applyNumberFormat="1" applyFont="1" applyFill="1" applyBorder="1" applyAlignment="1" applyProtection="1">
      <alignment horizontal="center" vertical="center" wrapText="1"/>
      <protection locked="0"/>
    </xf>
    <xf numFmtId="49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23" fillId="2" borderId="0" xfId="0" applyNumberFormat="1" applyFont="1" applyFill="1" applyBorder="1" applyAlignment="1">
      <alignment horizontal="left" vertical="center" wrapText="1"/>
    </xf>
    <xf numFmtId="49" fontId="25" fillId="0" borderId="0" xfId="0" applyNumberFormat="1" applyFont="1" applyFill="1" applyAlignment="1">
      <alignment wrapText="1"/>
    </xf>
    <xf numFmtId="0" fontId="14" fillId="3" borderId="0" xfId="0" applyFont="1" applyFill="1" applyAlignment="1">
      <alignment horizontal="left" vertical="center"/>
    </xf>
    <xf numFmtId="0" fontId="15" fillId="3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1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6" fillId="2" borderId="1" xfId="1" applyNumberFormat="1" applyFont="1" applyFill="1" applyBorder="1" applyAlignment="1" applyProtection="1">
      <alignment horizontal="left" vertical="center" wrapText="1"/>
      <protection locked="0"/>
    </xf>
    <xf numFmtId="0" fontId="15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169" fontId="9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168" fontId="9" fillId="0" borderId="1" xfId="0" applyNumberFormat="1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168" fontId="9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/>
    </xf>
    <xf numFmtId="168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/>
    </xf>
    <xf numFmtId="1" fontId="6" fillId="0" borderId="1" xfId="1" applyNumberFormat="1" applyFont="1" applyFill="1" applyBorder="1" applyAlignment="1" applyProtection="1">
      <alignment horizontal="left" vertical="center" wrapText="1"/>
      <protection locked="0"/>
    </xf>
    <xf numFmtId="1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168" fontId="6" fillId="0" borderId="1" xfId="1" applyNumberFormat="1" applyFont="1" applyFill="1" applyBorder="1" applyAlignment="1" applyProtection="1">
      <alignment vertical="center" wrapText="1"/>
    </xf>
    <xf numFmtId="168" fontId="6" fillId="0" borderId="1" xfId="1" applyNumberFormat="1" applyFont="1" applyFill="1" applyBorder="1" applyAlignment="1" applyProtection="1">
      <alignment vertical="center" wrapText="1"/>
      <protection locked="0"/>
    </xf>
    <xf numFmtId="14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68" fontId="9" fillId="0" borderId="1" xfId="0" applyNumberFormat="1" applyFont="1" applyFill="1" applyBorder="1" applyAlignment="1">
      <alignment horizontal="left" vertical="center" wrapText="1"/>
    </xf>
    <xf numFmtId="1" fontId="6" fillId="0" borderId="1" xfId="1" applyNumberFormat="1" applyFont="1" applyFill="1" applyBorder="1" applyAlignment="1" applyProtection="1">
      <alignment horizontal="left" vertical="top" wrapText="1"/>
      <protection locked="0"/>
    </xf>
    <xf numFmtId="0" fontId="9" fillId="0" borderId="1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14" fontId="9" fillId="0" borderId="1" xfId="0" applyNumberFormat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left" vertical="center"/>
    </xf>
    <xf numFmtId="0" fontId="16" fillId="0" borderId="1" xfId="0" applyFont="1" applyFill="1" applyBorder="1"/>
    <xf numFmtId="0" fontId="16" fillId="0" borderId="0" xfId="0" applyFont="1" applyFill="1"/>
    <xf numFmtId="168" fontId="6" fillId="0" borderId="1" xfId="0" applyNumberFormat="1" applyFont="1" applyFill="1" applyBorder="1" applyAlignment="1">
      <alignment horizontal="right" vertical="center" wrapText="1"/>
    </xf>
    <xf numFmtId="49" fontId="6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6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3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4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5" xfId="1" applyNumberFormat="1" applyFont="1" applyFill="1" applyBorder="1" applyAlignment="1" applyProtection="1">
      <alignment horizontal="center" vertical="center" wrapText="1"/>
      <protection locked="0"/>
    </xf>
    <xf numFmtId="4" fontId="6" fillId="0" borderId="7" xfId="1" applyNumberFormat="1" applyFont="1" applyFill="1" applyBorder="1" applyAlignment="1" applyProtection="1">
      <alignment horizontal="right" vertical="center" wrapText="1"/>
      <protection locked="0"/>
    </xf>
    <xf numFmtId="4" fontId="6" fillId="0" borderId="13" xfId="1" applyNumberFormat="1" applyFont="1" applyFill="1" applyBorder="1" applyAlignment="1" applyProtection="1">
      <alignment horizontal="right" vertical="center" wrapText="1"/>
      <protection locked="0"/>
    </xf>
    <xf numFmtId="4" fontId="6" fillId="0" borderId="9" xfId="1" applyNumberFormat="1" applyFont="1" applyFill="1" applyBorder="1" applyAlignment="1" applyProtection="1">
      <alignment horizontal="right" vertical="center" wrapText="1"/>
      <protection locked="0"/>
    </xf>
    <xf numFmtId="49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6" fillId="0" borderId="11" xfId="1" applyNumberFormat="1" applyFont="1" applyFill="1" applyBorder="1" applyAlignment="1" applyProtection="1">
      <alignment horizontal="right" vertical="center" wrapText="1"/>
      <protection locked="0"/>
    </xf>
    <xf numFmtId="4" fontId="6" fillId="0" borderId="14" xfId="1" applyNumberFormat="1" applyFont="1" applyFill="1" applyBorder="1" applyAlignment="1" applyProtection="1">
      <alignment horizontal="right" vertical="center" wrapText="1"/>
      <protection locked="0"/>
    </xf>
    <xf numFmtId="4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165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6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Alignment="1">
      <alignment horizontal="left"/>
    </xf>
    <xf numFmtId="49" fontId="22" fillId="0" borderId="0" xfId="0" applyNumberFormat="1" applyFont="1" applyFill="1" applyAlignment="1">
      <alignment horizontal="left"/>
    </xf>
    <xf numFmtId="166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6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>
      <alignment horizontal="left"/>
    </xf>
    <xf numFmtId="49" fontId="6" fillId="0" borderId="1" xfId="1" applyNumberFormat="1" applyFont="1" applyFill="1" applyBorder="1" applyAlignment="1" applyProtection="1">
      <alignment horizontal="left" vertical="center" wrapText="1"/>
      <protection locked="0"/>
    </xf>
    <xf numFmtId="0" fontId="9" fillId="0" borderId="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4" xfId="0" applyNumberFormat="1" applyFont="1" applyFill="1" applyBorder="1" applyAlignment="1" applyProtection="1">
      <alignment horizontal="center" vertical="top" wrapText="1"/>
      <protection locked="0"/>
    </xf>
    <xf numFmtId="49" fontId="13" fillId="0" borderId="5" xfId="0" applyNumberFormat="1" applyFont="1" applyFill="1" applyBorder="1" applyAlignment="1" applyProtection="1">
      <alignment horizontal="center" vertical="top" wrapText="1"/>
      <protection locked="0"/>
    </xf>
    <xf numFmtId="170" fontId="13" fillId="0" borderId="2" xfId="0" applyNumberFormat="1" applyFont="1" applyFill="1" applyBorder="1" applyAlignment="1" applyProtection="1">
      <alignment horizontal="center" vertical="top" wrapText="1"/>
      <protection locked="0"/>
    </xf>
    <xf numFmtId="170" fontId="13" fillId="0" borderId="10" xfId="0" applyNumberFormat="1" applyFont="1" applyFill="1" applyBorder="1" applyAlignment="1" applyProtection="1">
      <alignment horizontal="center" vertical="top" wrapText="1"/>
      <protection locked="0"/>
    </xf>
    <xf numFmtId="3" fontId="13" fillId="0" borderId="2" xfId="0" applyNumberFormat="1" applyFont="1" applyFill="1" applyBorder="1" applyAlignment="1" applyProtection="1">
      <alignment horizontal="center" vertical="top" wrapText="1"/>
      <protection locked="0"/>
    </xf>
    <xf numFmtId="3" fontId="13" fillId="0" borderId="10" xfId="0" applyNumberFormat="1" applyFont="1" applyFill="1" applyBorder="1" applyAlignment="1" applyProtection="1">
      <alignment horizontal="center" vertical="top" wrapText="1"/>
      <protection locked="0"/>
    </xf>
    <xf numFmtId="170" fontId="13" fillId="0" borderId="2" xfId="2" applyNumberFormat="1" applyFont="1" applyFill="1" applyBorder="1" applyAlignment="1" applyProtection="1">
      <alignment horizontal="center" vertical="top" wrapText="1"/>
      <protection locked="0"/>
    </xf>
    <xf numFmtId="170" fontId="13" fillId="0" borderId="10" xfId="2" applyNumberFormat="1" applyFont="1" applyFill="1" applyBorder="1" applyAlignment="1" applyProtection="1">
      <alignment horizontal="center" vertical="top" wrapText="1"/>
      <protection locked="0"/>
    </xf>
    <xf numFmtId="0" fontId="13" fillId="0" borderId="3" xfId="0" applyFont="1" applyFill="1" applyBorder="1" applyAlignment="1" applyProtection="1">
      <alignment horizontal="center" vertical="top" wrapText="1"/>
      <protection locked="0"/>
    </xf>
    <xf numFmtId="0" fontId="13" fillId="0" borderId="5" xfId="0" applyFont="1" applyFill="1" applyBorder="1" applyAlignment="1" applyProtection="1">
      <alignment horizontal="center" vertical="top" wrapText="1"/>
      <protection locked="0"/>
    </xf>
    <xf numFmtId="4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6" fillId="0" borderId="2" xfId="1" applyNumberFormat="1" applyFont="1" applyFill="1" applyBorder="1" applyAlignment="1" applyProtection="1">
      <alignment horizontal="center" vertical="center" wrapText="1"/>
      <protection locked="0"/>
    </xf>
  </cellXfs>
  <cellStyles count="13">
    <cellStyle name="Excel Built-in Normal" xfId="7"/>
    <cellStyle name="Обычный" xfId="0" builtinId="0"/>
    <cellStyle name="Обычный 10_12 Прибыли и убытки" xfId="4"/>
    <cellStyle name="Обычный 11" xfId="5"/>
    <cellStyle name="Обычный 2" xfId="8"/>
    <cellStyle name="Обычный 2 26 2" xfId="6"/>
    <cellStyle name="Обычный 5" xfId="9"/>
    <cellStyle name="Обычный_Исполнительный аппарат МРСК Центра и Приволжья" xfId="1"/>
    <cellStyle name="Стиль 1" xfId="10"/>
    <cellStyle name="Стиль 1 2" xfId="3"/>
    <cellStyle name="Финансовый 2" xfId="11"/>
    <cellStyle name="Финансовый 2 2" xfId="2"/>
    <cellStyle name="Финансовый 3" xfId="12"/>
  </cellStyles>
  <dxfs count="0"/>
  <tableStyles count="0" defaultTableStyle="TableStyleMedium9" defaultPivotStyle="PivotStyleLight16"/>
  <colors>
    <mruColors>
      <color rgb="FFFF66FF"/>
      <color rgb="FFFF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N126"/>
  <sheetViews>
    <sheetView tabSelected="1" workbookViewId="0">
      <pane xSplit="7" ySplit="13" topLeftCell="R107" activePane="bottomRight" state="frozen"/>
      <selection pane="topRight" activeCell="H1" sqref="H1"/>
      <selection pane="bottomLeft" activeCell="A14" sqref="A14"/>
      <selection pane="bottomRight" activeCell="X108" sqref="X108"/>
    </sheetView>
  </sheetViews>
  <sheetFormatPr defaultRowHeight="15" x14ac:dyDescent="0.25"/>
  <cols>
    <col min="1" max="1" width="8.5703125" style="86" customWidth="1"/>
    <col min="2" max="2" width="7.5703125" style="87" customWidth="1"/>
    <col min="3" max="3" width="11.28515625" style="86" customWidth="1"/>
    <col min="4" max="4" width="8.85546875" style="88" customWidth="1"/>
    <col min="5" max="5" width="8.42578125" style="86" customWidth="1"/>
    <col min="6" max="6" width="4.7109375" style="86" customWidth="1"/>
    <col min="7" max="7" width="50.28515625" style="89" customWidth="1"/>
    <col min="8" max="8" width="12" style="133" customWidth="1"/>
    <col min="9" max="9" width="12.7109375" style="133" customWidth="1"/>
    <col min="10" max="10" width="15.28515625" style="86" customWidth="1"/>
    <col min="11" max="11" width="8.7109375" style="86" customWidth="1"/>
    <col min="12" max="12" width="9.28515625" style="86" customWidth="1"/>
    <col min="13" max="13" width="15.42578125" style="90" customWidth="1"/>
    <col min="14" max="14" width="23.140625" style="86" customWidth="1"/>
    <col min="15" max="15" width="14.85546875" style="86" customWidth="1"/>
    <col min="16" max="16" width="18.140625" style="86" customWidth="1"/>
    <col min="17" max="17" width="13.85546875" style="100" customWidth="1"/>
    <col min="18" max="18" width="13.5703125" style="100" customWidth="1"/>
    <col min="19" max="19" width="16.42578125" style="92" customWidth="1"/>
    <col min="20" max="20" width="13.28515625" style="88" customWidth="1"/>
    <col min="21" max="21" width="16.28515625" style="88" customWidth="1"/>
    <col min="22" max="22" width="12.85546875" style="88" customWidth="1"/>
    <col min="23" max="23" width="11.42578125" style="88" customWidth="1"/>
    <col min="24" max="24" width="11.28515625" style="86" customWidth="1"/>
    <col min="25" max="25" width="12.85546875" style="86" customWidth="1"/>
    <col min="26" max="26" width="12" style="86" customWidth="1"/>
    <col min="27" max="27" width="11.28515625" style="86" customWidth="1"/>
    <col min="28" max="28" width="39" style="89" customWidth="1"/>
    <col min="29" max="29" width="20.85546875" style="86" customWidth="1"/>
    <col min="30" max="30" width="7.42578125" style="93" customWidth="1"/>
    <col min="31" max="31" width="7.85546875" style="86" customWidth="1"/>
    <col min="32" max="32" width="4.5703125" style="86" customWidth="1"/>
    <col min="33" max="33" width="12.85546875" style="86" customWidth="1"/>
    <col min="34" max="34" width="12.5703125" style="86" customWidth="1"/>
    <col min="35" max="35" width="11.85546875" style="86" customWidth="1"/>
    <col min="36" max="36" width="12.140625" style="86" customWidth="1"/>
    <col min="37" max="37" width="10.140625" style="86" customWidth="1"/>
    <col min="38" max="38" width="11.5703125" style="86" customWidth="1"/>
    <col min="39" max="39" width="12.140625" style="86" customWidth="1"/>
    <col min="40" max="48" width="12.140625" style="86" hidden="1" customWidth="1"/>
    <col min="49" max="49" width="56.85546875" style="94" customWidth="1"/>
    <col min="50" max="16384" width="9.140625" style="5"/>
  </cols>
  <sheetData>
    <row r="1" spans="1:49" s="9" customFormat="1" ht="18" customHeight="1" x14ac:dyDescent="0.25">
      <c r="A1" s="30" t="s">
        <v>200</v>
      </c>
      <c r="B1" s="31"/>
      <c r="C1" s="32"/>
      <c r="D1" s="33"/>
      <c r="E1" s="32"/>
      <c r="F1" s="32"/>
      <c r="G1" s="8"/>
      <c r="H1" s="126"/>
      <c r="I1" s="126"/>
      <c r="J1" s="32"/>
      <c r="K1" s="32"/>
      <c r="L1" s="32"/>
      <c r="M1" s="34"/>
      <c r="N1" s="32"/>
      <c r="O1" s="32"/>
      <c r="P1" s="32"/>
      <c r="Q1" s="96"/>
      <c r="R1" s="96"/>
      <c r="S1" s="35"/>
      <c r="T1" s="33"/>
      <c r="U1" s="33"/>
      <c r="V1" s="33"/>
      <c r="W1" s="33"/>
      <c r="X1" s="32"/>
      <c r="Y1" s="32"/>
      <c r="Z1" s="32"/>
      <c r="AA1" s="32"/>
      <c r="AB1" s="8"/>
      <c r="AC1" s="32"/>
      <c r="AD1" s="36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7"/>
    </row>
    <row r="2" spans="1:49" ht="11.25" customHeight="1" x14ac:dyDescent="0.25">
      <c r="A2" s="215" t="s">
        <v>0</v>
      </c>
      <c r="B2" s="215"/>
      <c r="C2" s="215"/>
      <c r="D2" s="215" t="s">
        <v>96</v>
      </c>
      <c r="E2" s="215"/>
      <c r="F2" s="215"/>
      <c r="G2" s="215"/>
      <c r="H2" s="43"/>
      <c r="I2" s="43"/>
      <c r="J2" s="39"/>
      <c r="K2" s="39"/>
      <c r="L2" s="39"/>
      <c r="M2" s="38"/>
      <c r="N2" s="40"/>
      <c r="O2" s="40"/>
      <c r="P2" s="40"/>
      <c r="Q2" s="97"/>
      <c r="R2" s="97"/>
      <c r="S2" s="41"/>
      <c r="T2" s="102"/>
      <c r="U2" s="102"/>
      <c r="V2" s="102"/>
      <c r="W2" s="102"/>
      <c r="X2" s="40"/>
      <c r="Y2" s="40"/>
      <c r="Z2" s="40"/>
      <c r="AA2" s="40"/>
      <c r="AB2" s="40"/>
      <c r="AC2" s="40"/>
      <c r="AD2" s="39"/>
      <c r="AE2" s="39"/>
      <c r="AF2" s="39"/>
      <c r="AG2" s="39"/>
      <c r="AH2" s="40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42"/>
    </row>
    <row r="3" spans="1:49" ht="11.25" customHeight="1" x14ac:dyDescent="0.25">
      <c r="A3" s="215" t="s">
        <v>1</v>
      </c>
      <c r="B3" s="215"/>
      <c r="C3" s="215"/>
      <c r="D3" s="215" t="s">
        <v>2</v>
      </c>
      <c r="E3" s="215"/>
      <c r="F3" s="215"/>
      <c r="G3" s="215"/>
      <c r="H3" s="43"/>
      <c r="I3" s="43"/>
      <c r="J3" s="39"/>
      <c r="K3" s="39"/>
      <c r="L3" s="39"/>
      <c r="M3" s="38"/>
      <c r="N3" s="40"/>
      <c r="O3" s="40"/>
      <c r="P3" s="40"/>
      <c r="Q3" s="97"/>
      <c r="R3" s="97"/>
      <c r="S3" s="41"/>
      <c r="T3" s="102"/>
      <c r="U3" s="102"/>
      <c r="V3" s="102"/>
      <c r="W3" s="102"/>
      <c r="X3" s="40"/>
      <c r="Y3" s="40"/>
      <c r="Z3" s="40"/>
      <c r="AA3" s="40"/>
      <c r="AB3" s="40"/>
      <c r="AC3" s="40"/>
      <c r="AD3" s="39"/>
      <c r="AE3" s="39"/>
      <c r="AF3" s="39"/>
      <c r="AG3" s="39"/>
      <c r="AH3" s="40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42"/>
    </row>
    <row r="4" spans="1:49" ht="11.25" customHeight="1" x14ac:dyDescent="0.25">
      <c r="A4" s="215" t="s">
        <v>3</v>
      </c>
      <c r="B4" s="215"/>
      <c r="C4" s="215"/>
      <c r="D4" s="215" t="s">
        <v>4</v>
      </c>
      <c r="E4" s="215"/>
      <c r="F4" s="215"/>
      <c r="G4" s="215"/>
      <c r="H4" s="43"/>
      <c r="I4" s="43"/>
      <c r="J4" s="39"/>
      <c r="K4" s="39"/>
      <c r="L4" s="39"/>
      <c r="M4" s="38"/>
      <c r="N4" s="40"/>
      <c r="O4" s="40"/>
      <c r="P4" s="40"/>
      <c r="Q4" s="97"/>
      <c r="R4" s="97"/>
      <c r="S4" s="41"/>
      <c r="T4" s="102"/>
      <c r="U4" s="102"/>
      <c r="V4" s="102"/>
      <c r="W4" s="102"/>
      <c r="X4" s="40"/>
      <c r="Y4" s="40"/>
      <c r="Z4" s="40"/>
      <c r="AA4" s="40"/>
      <c r="AB4" s="40"/>
      <c r="AC4" s="40"/>
      <c r="AD4" s="39"/>
      <c r="AE4" s="39"/>
      <c r="AF4" s="39"/>
      <c r="AG4" s="39"/>
      <c r="AH4" s="40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42"/>
    </row>
    <row r="5" spans="1:49" ht="11.25" customHeight="1" x14ac:dyDescent="0.25">
      <c r="A5" s="215" t="s">
        <v>5</v>
      </c>
      <c r="B5" s="215"/>
      <c r="C5" s="215"/>
      <c r="D5" s="215" t="s">
        <v>97</v>
      </c>
      <c r="E5" s="215"/>
      <c r="F5" s="215"/>
      <c r="G5" s="215"/>
      <c r="H5" s="43"/>
      <c r="I5" s="43"/>
      <c r="J5" s="39"/>
      <c r="K5" s="39"/>
      <c r="L5" s="39"/>
      <c r="M5" s="38"/>
      <c r="N5" s="40"/>
      <c r="O5" s="40"/>
      <c r="P5" s="40"/>
      <c r="Q5" s="97"/>
      <c r="R5" s="97"/>
      <c r="S5" s="41"/>
      <c r="T5" s="102"/>
      <c r="U5" s="102"/>
      <c r="V5" s="102"/>
      <c r="W5" s="102"/>
      <c r="X5" s="40"/>
      <c r="Y5" s="40"/>
      <c r="Z5" s="40"/>
      <c r="AA5" s="40"/>
      <c r="AB5" s="40"/>
      <c r="AC5" s="40"/>
      <c r="AD5" s="39"/>
      <c r="AE5" s="39"/>
      <c r="AF5" s="39"/>
      <c r="AG5" s="39"/>
      <c r="AH5" s="40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42"/>
    </row>
    <row r="6" spans="1:49" ht="11.25" customHeight="1" x14ac:dyDescent="0.25">
      <c r="A6" s="215" t="s">
        <v>6</v>
      </c>
      <c r="B6" s="215"/>
      <c r="C6" s="215"/>
      <c r="D6" s="216">
        <v>2124021783</v>
      </c>
      <c r="E6" s="216"/>
      <c r="F6" s="216"/>
      <c r="G6" s="216"/>
      <c r="H6" s="43"/>
      <c r="I6" s="43"/>
      <c r="J6" s="39"/>
      <c r="K6" s="39"/>
      <c r="L6" s="39"/>
      <c r="M6" s="38"/>
      <c r="N6" s="40"/>
      <c r="O6" s="40"/>
      <c r="P6" s="40"/>
      <c r="Q6" s="97"/>
      <c r="R6" s="97"/>
      <c r="S6" s="41"/>
      <c r="T6" s="102"/>
      <c r="U6" s="102"/>
      <c r="V6" s="102"/>
      <c r="W6" s="102"/>
      <c r="X6" s="40"/>
      <c r="Y6" s="40"/>
      <c r="Z6" s="40"/>
      <c r="AA6" s="40"/>
      <c r="AB6" s="40"/>
      <c r="AC6" s="40"/>
      <c r="AD6" s="39"/>
      <c r="AE6" s="39"/>
      <c r="AF6" s="39"/>
      <c r="AG6" s="39"/>
      <c r="AH6" s="40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42"/>
    </row>
    <row r="7" spans="1:49" ht="11.25" customHeight="1" x14ac:dyDescent="0.25">
      <c r="A7" s="215" t="s">
        <v>7</v>
      </c>
      <c r="B7" s="215"/>
      <c r="C7" s="215"/>
      <c r="D7" s="215">
        <v>212401001</v>
      </c>
      <c r="E7" s="215"/>
      <c r="F7" s="215"/>
      <c r="G7" s="215"/>
      <c r="H7" s="43"/>
      <c r="I7" s="43"/>
      <c r="J7" s="39"/>
      <c r="K7" s="39"/>
      <c r="L7" s="39"/>
      <c r="M7" s="38"/>
      <c r="N7" s="40"/>
      <c r="O7" s="40"/>
      <c r="P7" s="40"/>
      <c r="Q7" s="97"/>
      <c r="R7" s="97"/>
      <c r="S7" s="41"/>
      <c r="T7" s="102"/>
      <c r="U7" s="102"/>
      <c r="V7" s="102"/>
      <c r="W7" s="102"/>
      <c r="X7" s="40"/>
      <c r="Y7" s="40"/>
      <c r="Z7" s="40"/>
      <c r="AA7" s="40"/>
      <c r="AB7" s="40"/>
      <c r="AC7" s="40"/>
      <c r="AD7" s="39"/>
      <c r="AE7" s="39"/>
      <c r="AF7" s="39"/>
      <c r="AG7" s="39"/>
      <c r="AH7" s="40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42"/>
    </row>
    <row r="8" spans="1:49" ht="11.25" customHeight="1" x14ac:dyDescent="0.25">
      <c r="A8" s="215" t="s">
        <v>8</v>
      </c>
      <c r="B8" s="215"/>
      <c r="C8" s="215"/>
      <c r="D8" s="219">
        <v>97410000000</v>
      </c>
      <c r="E8" s="219"/>
      <c r="F8" s="219"/>
      <c r="G8" s="219"/>
      <c r="H8" s="127"/>
      <c r="I8" s="127"/>
      <c r="J8" s="39"/>
      <c r="K8" s="39"/>
      <c r="L8" s="39"/>
      <c r="M8" s="38"/>
      <c r="N8" s="40"/>
      <c r="O8" s="40"/>
      <c r="P8" s="40"/>
      <c r="Q8" s="97"/>
      <c r="R8" s="97"/>
      <c r="S8" s="41"/>
      <c r="T8" s="102"/>
      <c r="U8" s="102"/>
      <c r="V8" s="102"/>
      <c r="W8" s="102"/>
      <c r="X8" s="40"/>
      <c r="Y8" s="40"/>
      <c r="Z8" s="40"/>
      <c r="AA8" s="40"/>
      <c r="AB8" s="40"/>
      <c r="AC8" s="40"/>
      <c r="AD8" s="39"/>
      <c r="AE8" s="39"/>
      <c r="AF8" s="39"/>
      <c r="AG8" s="39"/>
      <c r="AH8" s="40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42"/>
    </row>
    <row r="9" spans="1:49" ht="18.75" customHeight="1" x14ac:dyDescent="0.35">
      <c r="A9" s="10" t="s">
        <v>329</v>
      </c>
      <c r="B9" s="14"/>
      <c r="C9" s="1"/>
      <c r="D9" s="12"/>
      <c r="E9" s="1"/>
      <c r="F9" s="1"/>
      <c r="G9" s="4"/>
      <c r="H9" s="128"/>
      <c r="I9" s="128"/>
      <c r="J9" s="2"/>
      <c r="K9" s="2"/>
      <c r="L9" s="2"/>
      <c r="M9" s="1"/>
      <c r="N9" s="3"/>
      <c r="O9" s="3"/>
      <c r="P9" s="3"/>
      <c r="Q9" s="98"/>
      <c r="R9" s="98"/>
      <c r="S9" s="11"/>
      <c r="T9" s="12"/>
      <c r="U9" s="12"/>
      <c r="V9" s="12"/>
      <c r="W9" s="12"/>
      <c r="X9" s="3"/>
      <c r="Y9" s="3"/>
      <c r="Z9" s="3"/>
      <c r="AA9" s="3"/>
      <c r="AB9" s="3"/>
      <c r="AC9" s="3"/>
      <c r="AD9" s="2"/>
      <c r="AE9" s="2"/>
      <c r="AF9" s="2"/>
      <c r="AG9" s="2"/>
      <c r="AH9" s="3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13"/>
    </row>
    <row r="10" spans="1:49" ht="25.5" customHeight="1" x14ac:dyDescent="0.25">
      <c r="A10" s="209" t="s">
        <v>9</v>
      </c>
      <c r="B10" s="200" t="s">
        <v>10</v>
      </c>
      <c r="C10" s="203" t="s">
        <v>11</v>
      </c>
      <c r="D10" s="204"/>
      <c r="E10" s="200" t="s">
        <v>14</v>
      </c>
      <c r="F10" s="200" t="s">
        <v>12</v>
      </c>
      <c r="G10" s="209" t="s">
        <v>13</v>
      </c>
      <c r="H10" s="200" t="s">
        <v>60</v>
      </c>
      <c r="I10" s="200" t="s">
        <v>61</v>
      </c>
      <c r="J10" s="200" t="s">
        <v>87</v>
      </c>
      <c r="K10" s="200" t="s">
        <v>133</v>
      </c>
      <c r="L10" s="200" t="s">
        <v>134</v>
      </c>
      <c r="M10" s="209" t="s">
        <v>15</v>
      </c>
      <c r="N10" s="209" t="s">
        <v>16</v>
      </c>
      <c r="O10" s="200" t="s">
        <v>135</v>
      </c>
      <c r="P10" s="200" t="s">
        <v>135</v>
      </c>
      <c r="Q10" s="210" t="s">
        <v>88</v>
      </c>
      <c r="R10" s="206" t="s">
        <v>89</v>
      </c>
      <c r="S10" s="209" t="s">
        <v>17</v>
      </c>
      <c r="T10" s="203" t="s">
        <v>18</v>
      </c>
      <c r="U10" s="204"/>
      <c r="V10" s="204"/>
      <c r="W10" s="205"/>
      <c r="X10" s="203" t="s">
        <v>19</v>
      </c>
      <c r="Y10" s="204"/>
      <c r="Z10" s="204"/>
      <c r="AA10" s="205"/>
      <c r="AB10" s="209" t="s">
        <v>20</v>
      </c>
      <c r="AC10" s="209"/>
      <c r="AD10" s="220"/>
      <c r="AE10" s="209"/>
      <c r="AF10" s="209"/>
      <c r="AG10" s="209"/>
      <c r="AH10" s="209"/>
      <c r="AI10" s="209"/>
      <c r="AJ10" s="209"/>
      <c r="AK10" s="209"/>
      <c r="AL10" s="209" t="s">
        <v>21</v>
      </c>
      <c r="AM10" s="209" t="s">
        <v>22</v>
      </c>
      <c r="AN10" s="223" t="s">
        <v>136</v>
      </c>
      <c r="AO10" s="224"/>
      <c r="AP10" s="224"/>
      <c r="AQ10" s="224"/>
      <c r="AR10" s="224"/>
      <c r="AS10" s="224"/>
      <c r="AT10" s="224"/>
      <c r="AU10" s="224"/>
      <c r="AV10" s="225"/>
      <c r="AW10" s="200" t="s">
        <v>23</v>
      </c>
    </row>
    <row r="11" spans="1:49" ht="36.75" customHeight="1" x14ac:dyDescent="0.25">
      <c r="A11" s="209"/>
      <c r="B11" s="201"/>
      <c r="C11" s="209" t="s">
        <v>24</v>
      </c>
      <c r="D11" s="209" t="s">
        <v>25</v>
      </c>
      <c r="E11" s="201"/>
      <c r="F11" s="201"/>
      <c r="G11" s="209"/>
      <c r="H11" s="201"/>
      <c r="I11" s="201"/>
      <c r="J11" s="201"/>
      <c r="K11" s="201"/>
      <c r="L11" s="201"/>
      <c r="M11" s="209"/>
      <c r="N11" s="209"/>
      <c r="O11" s="201"/>
      <c r="P11" s="201"/>
      <c r="Q11" s="211"/>
      <c r="R11" s="207"/>
      <c r="S11" s="209"/>
      <c r="T11" s="209" t="s">
        <v>26</v>
      </c>
      <c r="U11" s="209" t="s">
        <v>27</v>
      </c>
      <c r="V11" s="213" t="s">
        <v>90</v>
      </c>
      <c r="W11" s="213" t="s">
        <v>91</v>
      </c>
      <c r="X11" s="209" t="s">
        <v>92</v>
      </c>
      <c r="Y11" s="209" t="s">
        <v>28</v>
      </c>
      <c r="Z11" s="200" t="s">
        <v>6</v>
      </c>
      <c r="AA11" s="221" t="s">
        <v>7</v>
      </c>
      <c r="AB11" s="209" t="s">
        <v>29</v>
      </c>
      <c r="AC11" s="209" t="s">
        <v>30</v>
      </c>
      <c r="AD11" s="220" t="s">
        <v>31</v>
      </c>
      <c r="AE11" s="209"/>
      <c r="AF11" s="209" t="s">
        <v>32</v>
      </c>
      <c r="AG11" s="209" t="s">
        <v>33</v>
      </c>
      <c r="AH11" s="209"/>
      <c r="AI11" s="234" t="s">
        <v>93</v>
      </c>
      <c r="AJ11" s="209" t="s">
        <v>95</v>
      </c>
      <c r="AK11" s="217" t="s">
        <v>94</v>
      </c>
      <c r="AL11" s="209"/>
      <c r="AM11" s="209"/>
      <c r="AN11" s="226" t="s">
        <v>137</v>
      </c>
      <c r="AO11" s="226" t="s">
        <v>138</v>
      </c>
      <c r="AP11" s="226" t="s">
        <v>139</v>
      </c>
      <c r="AQ11" s="228" t="s">
        <v>140</v>
      </c>
      <c r="AR11" s="228" t="s">
        <v>141</v>
      </c>
      <c r="AS11" s="230" t="s">
        <v>142</v>
      </c>
      <c r="AT11" s="232" t="s">
        <v>143</v>
      </c>
      <c r="AU11" s="233"/>
      <c r="AV11" s="226" t="s">
        <v>144</v>
      </c>
      <c r="AW11" s="201"/>
    </row>
    <row r="12" spans="1:49" ht="23.25" customHeight="1" x14ac:dyDescent="0.25">
      <c r="A12" s="200"/>
      <c r="B12" s="201"/>
      <c r="C12" s="200"/>
      <c r="D12" s="200"/>
      <c r="E12" s="202"/>
      <c r="F12" s="202"/>
      <c r="G12" s="200"/>
      <c r="H12" s="202"/>
      <c r="I12" s="202"/>
      <c r="J12" s="202"/>
      <c r="K12" s="202"/>
      <c r="L12" s="202"/>
      <c r="M12" s="200"/>
      <c r="N12" s="200"/>
      <c r="O12" s="202"/>
      <c r="P12" s="202"/>
      <c r="Q12" s="212"/>
      <c r="R12" s="208"/>
      <c r="S12" s="200"/>
      <c r="T12" s="200"/>
      <c r="U12" s="200"/>
      <c r="V12" s="214"/>
      <c r="W12" s="214"/>
      <c r="X12" s="200"/>
      <c r="Y12" s="200"/>
      <c r="Z12" s="202"/>
      <c r="AA12" s="222"/>
      <c r="AB12" s="200"/>
      <c r="AC12" s="200"/>
      <c r="AD12" s="7" t="s">
        <v>34</v>
      </c>
      <c r="AE12" s="29" t="s">
        <v>35</v>
      </c>
      <c r="AF12" s="200"/>
      <c r="AG12" s="29" t="s">
        <v>36</v>
      </c>
      <c r="AH12" s="29" t="s">
        <v>35</v>
      </c>
      <c r="AI12" s="235"/>
      <c r="AJ12" s="200"/>
      <c r="AK12" s="218"/>
      <c r="AL12" s="200"/>
      <c r="AM12" s="200"/>
      <c r="AN12" s="227"/>
      <c r="AO12" s="227"/>
      <c r="AP12" s="227"/>
      <c r="AQ12" s="229"/>
      <c r="AR12" s="229"/>
      <c r="AS12" s="231"/>
      <c r="AT12" s="15" t="s">
        <v>145</v>
      </c>
      <c r="AU12" s="15" t="s">
        <v>146</v>
      </c>
      <c r="AV12" s="227"/>
      <c r="AW12" s="202"/>
    </row>
    <row r="13" spans="1:49" s="6" customFormat="1" x14ac:dyDescent="0.25">
      <c r="A13" s="24">
        <v>1</v>
      </c>
      <c r="B13" s="24">
        <v>2</v>
      </c>
      <c r="C13" s="24">
        <v>3</v>
      </c>
      <c r="D13" s="24">
        <v>4</v>
      </c>
      <c r="E13" s="24">
        <v>5</v>
      </c>
      <c r="F13" s="24">
        <v>6</v>
      </c>
      <c r="G13" s="24">
        <v>7</v>
      </c>
      <c r="H13" s="129">
        <v>8</v>
      </c>
      <c r="I13" s="129">
        <v>9</v>
      </c>
      <c r="J13" s="24">
        <v>10</v>
      </c>
      <c r="K13" s="24">
        <v>11</v>
      </c>
      <c r="L13" s="24">
        <v>12</v>
      </c>
      <c r="M13" s="24">
        <v>13</v>
      </c>
      <c r="N13" s="24">
        <v>14</v>
      </c>
      <c r="O13" s="24">
        <v>15</v>
      </c>
      <c r="P13" s="24">
        <v>16</v>
      </c>
      <c r="Q13" s="99">
        <v>17</v>
      </c>
      <c r="R13" s="99">
        <v>18</v>
      </c>
      <c r="S13" s="24">
        <v>19</v>
      </c>
      <c r="T13" s="24">
        <v>20</v>
      </c>
      <c r="U13" s="24">
        <v>21</v>
      </c>
      <c r="V13" s="24">
        <v>22</v>
      </c>
      <c r="W13" s="24">
        <v>23</v>
      </c>
      <c r="X13" s="24">
        <v>24</v>
      </c>
      <c r="Y13" s="24">
        <v>25</v>
      </c>
      <c r="Z13" s="24">
        <v>26</v>
      </c>
      <c r="AA13" s="24">
        <v>27</v>
      </c>
      <c r="AB13" s="24">
        <v>28</v>
      </c>
      <c r="AC13" s="24">
        <v>29</v>
      </c>
      <c r="AD13" s="24">
        <v>30</v>
      </c>
      <c r="AE13" s="24">
        <v>31</v>
      </c>
      <c r="AF13" s="24">
        <v>32</v>
      </c>
      <c r="AG13" s="24">
        <v>33</v>
      </c>
      <c r="AH13" s="24">
        <v>34</v>
      </c>
      <c r="AI13" s="24">
        <v>35</v>
      </c>
      <c r="AJ13" s="24">
        <v>36</v>
      </c>
      <c r="AK13" s="24">
        <v>37</v>
      </c>
      <c r="AL13" s="24">
        <v>38</v>
      </c>
      <c r="AM13" s="24">
        <v>39</v>
      </c>
      <c r="AN13" s="24">
        <v>40</v>
      </c>
      <c r="AO13" s="24">
        <v>41</v>
      </c>
      <c r="AP13" s="24">
        <v>42</v>
      </c>
      <c r="AQ13" s="24">
        <v>43</v>
      </c>
      <c r="AR13" s="24">
        <v>44</v>
      </c>
      <c r="AS13" s="24">
        <v>45</v>
      </c>
      <c r="AT13" s="24">
        <v>46</v>
      </c>
      <c r="AU13" s="24">
        <v>47</v>
      </c>
      <c r="AV13" s="24">
        <v>48</v>
      </c>
      <c r="AW13" s="24">
        <v>49</v>
      </c>
    </row>
    <row r="14" spans="1:49" s="28" customFormat="1" x14ac:dyDescent="0.25">
      <c r="A14" s="44" t="s">
        <v>153</v>
      </c>
      <c r="B14" s="27"/>
      <c r="C14" s="27"/>
      <c r="D14" s="27"/>
      <c r="E14" s="27"/>
      <c r="F14" s="27"/>
      <c r="G14" s="27"/>
      <c r="H14" s="130"/>
      <c r="I14" s="130"/>
      <c r="J14" s="27"/>
      <c r="K14" s="27"/>
      <c r="L14" s="27"/>
      <c r="M14" s="27"/>
      <c r="N14" s="27"/>
      <c r="O14" s="27"/>
      <c r="P14" s="27"/>
      <c r="Q14" s="112">
        <f>SUM(Q15:Q17)</f>
        <v>949.53800000000001</v>
      </c>
      <c r="R14" s="112">
        <f>SUM(R15:R17)</f>
        <v>1139.4456</v>
      </c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111"/>
    </row>
    <row r="15" spans="1:49" s="22" customFormat="1" ht="42.75" customHeight="1" x14ac:dyDescent="0.25">
      <c r="A15" s="45">
        <v>1</v>
      </c>
      <c r="B15" s="46">
        <v>2211</v>
      </c>
      <c r="C15" s="47" t="s">
        <v>84</v>
      </c>
      <c r="D15" s="46" t="s">
        <v>50</v>
      </c>
      <c r="E15" s="159" t="s">
        <v>201</v>
      </c>
      <c r="F15" s="46">
        <v>1</v>
      </c>
      <c r="G15" s="47" t="s">
        <v>328</v>
      </c>
      <c r="H15" s="147" t="s">
        <v>202</v>
      </c>
      <c r="I15" s="147" t="s">
        <v>325</v>
      </c>
      <c r="J15" s="148">
        <v>2</v>
      </c>
      <c r="K15" s="148"/>
      <c r="L15" s="149"/>
      <c r="M15" s="47" t="s">
        <v>126</v>
      </c>
      <c r="N15" s="47" t="s">
        <v>124</v>
      </c>
      <c r="O15" s="47"/>
      <c r="P15" s="47"/>
      <c r="Q15" s="150">
        <f t="shared" ref="Q15:Q17" si="0">ROUND(R15/1.2,5)</f>
        <v>891.55399999999997</v>
      </c>
      <c r="R15" s="113">
        <v>1069.8648000000001</v>
      </c>
      <c r="S15" s="48" t="s">
        <v>203</v>
      </c>
      <c r="T15" s="148" t="s">
        <v>84</v>
      </c>
      <c r="U15" s="148" t="s">
        <v>107</v>
      </c>
      <c r="V15" s="151">
        <v>44681</v>
      </c>
      <c r="W15" s="151">
        <f>V15+30</f>
        <v>44711</v>
      </c>
      <c r="X15" s="49"/>
      <c r="Y15" s="49"/>
      <c r="Z15" s="49"/>
      <c r="AA15" s="49"/>
      <c r="AB15" s="47" t="str">
        <f>G15</f>
        <v>СМР. Строительство водопровода Ду100 производственного отделения №1 по адресу: Чувашская Республика, г. Новочебоксарск, ул. Промышленная, д. 21</v>
      </c>
      <c r="AC15" s="49" t="s">
        <v>39</v>
      </c>
      <c r="AD15" s="45">
        <v>796</v>
      </c>
      <c r="AE15" s="45" t="s">
        <v>40</v>
      </c>
      <c r="AF15" s="47">
        <v>1</v>
      </c>
      <c r="AG15" s="45">
        <v>97000000000</v>
      </c>
      <c r="AH15" s="47" t="s">
        <v>41</v>
      </c>
      <c r="AI15" s="103">
        <v>44742</v>
      </c>
      <c r="AJ15" s="103">
        <v>44743</v>
      </c>
      <c r="AK15" s="103">
        <v>44773</v>
      </c>
      <c r="AL15" s="46">
        <v>2022</v>
      </c>
      <c r="AM15" s="45" t="s">
        <v>43</v>
      </c>
      <c r="AN15" s="45"/>
      <c r="AO15" s="45"/>
      <c r="AP15" s="45"/>
      <c r="AQ15" s="45"/>
      <c r="AR15" s="45"/>
      <c r="AS15" s="45"/>
      <c r="AT15" s="45"/>
      <c r="AU15" s="45"/>
      <c r="AV15" s="45"/>
      <c r="AW15" s="47"/>
    </row>
    <row r="16" spans="1:49" s="25" customFormat="1" x14ac:dyDescent="0.25">
      <c r="A16" s="110"/>
      <c r="B16" s="110"/>
      <c r="C16" s="110"/>
      <c r="D16" s="110"/>
      <c r="E16" s="110"/>
      <c r="F16" s="110"/>
      <c r="G16" s="110"/>
      <c r="H16" s="131"/>
      <c r="I16" s="131"/>
      <c r="J16" s="110"/>
      <c r="K16" s="110"/>
      <c r="L16" s="110"/>
      <c r="M16" s="110"/>
      <c r="N16" s="110"/>
      <c r="O16" s="110"/>
      <c r="P16" s="110"/>
      <c r="Q16" s="114"/>
      <c r="R16" s="114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</row>
    <row r="17" spans="1:49" s="23" customFormat="1" ht="52.5" customHeight="1" x14ac:dyDescent="0.25">
      <c r="A17" s="47">
        <v>1</v>
      </c>
      <c r="B17" s="148">
        <v>2221</v>
      </c>
      <c r="C17" s="47" t="s">
        <v>84</v>
      </c>
      <c r="D17" s="146" t="s">
        <v>50</v>
      </c>
      <c r="E17" s="47" t="s">
        <v>127</v>
      </c>
      <c r="F17" s="148">
        <v>1</v>
      </c>
      <c r="G17" s="47" t="s">
        <v>204</v>
      </c>
      <c r="H17" s="147" t="s">
        <v>83</v>
      </c>
      <c r="I17" s="147" t="s">
        <v>205</v>
      </c>
      <c r="J17" s="148">
        <v>1</v>
      </c>
      <c r="K17" s="148"/>
      <c r="L17" s="149"/>
      <c r="M17" s="47" t="s">
        <v>126</v>
      </c>
      <c r="N17" s="47" t="s">
        <v>124</v>
      </c>
      <c r="O17" s="47"/>
      <c r="P17" s="47"/>
      <c r="Q17" s="150">
        <f t="shared" si="0"/>
        <v>57.984000000000002</v>
      </c>
      <c r="R17" s="152">
        <v>69.580799999999996</v>
      </c>
      <c r="S17" s="153" t="s">
        <v>178</v>
      </c>
      <c r="T17" s="148" t="s">
        <v>84</v>
      </c>
      <c r="U17" s="146" t="s">
        <v>108</v>
      </c>
      <c r="V17" s="103">
        <v>44571</v>
      </c>
      <c r="W17" s="151">
        <f>V17+30</f>
        <v>44601</v>
      </c>
      <c r="X17" s="49"/>
      <c r="Y17" s="49"/>
      <c r="Z17" s="49"/>
      <c r="AA17" s="49"/>
      <c r="AB17" s="47" t="str">
        <f>G17</f>
        <v>ПИР. Разработка проектно - сметной документации на строительство водопровода Ду100 производственного отделения №1 по адресу: Чувашская Республика, г. Новочебоксарск, ул. Промышленная, д. 21</v>
      </c>
      <c r="AC17" s="49" t="s">
        <v>39</v>
      </c>
      <c r="AD17" s="45">
        <v>796</v>
      </c>
      <c r="AE17" s="45" t="s">
        <v>40</v>
      </c>
      <c r="AF17" s="47">
        <v>1</v>
      </c>
      <c r="AG17" s="45">
        <v>97000000000</v>
      </c>
      <c r="AH17" s="47" t="s">
        <v>41</v>
      </c>
      <c r="AI17" s="103">
        <f>W17+20</f>
        <v>44621</v>
      </c>
      <c r="AJ17" s="145">
        <f t="shared" ref="AJ17" si="1">AI17</f>
        <v>44621</v>
      </c>
      <c r="AK17" s="103">
        <f>AJ17+30</f>
        <v>44651</v>
      </c>
      <c r="AL17" s="148">
        <v>2022</v>
      </c>
      <c r="AM17" s="45" t="s">
        <v>43</v>
      </c>
      <c r="AN17" s="45"/>
      <c r="AO17" s="45"/>
      <c r="AP17" s="45"/>
      <c r="AQ17" s="45"/>
      <c r="AR17" s="45"/>
      <c r="AS17" s="45"/>
      <c r="AT17" s="45"/>
      <c r="AU17" s="45"/>
      <c r="AV17" s="45"/>
      <c r="AW17" s="47"/>
    </row>
    <row r="18" spans="1:49" s="26" customFormat="1" ht="15" customHeight="1" x14ac:dyDescent="0.25">
      <c r="A18" s="44" t="s">
        <v>37</v>
      </c>
      <c r="B18" s="50"/>
      <c r="C18" s="44"/>
      <c r="D18" s="50"/>
      <c r="E18" s="44"/>
      <c r="F18" s="44"/>
      <c r="G18" s="51"/>
      <c r="H18" s="132"/>
      <c r="I18" s="132"/>
      <c r="J18" s="44"/>
      <c r="K18" s="44"/>
      <c r="L18" s="44"/>
      <c r="M18" s="44"/>
      <c r="N18" s="44"/>
      <c r="O18" s="44"/>
      <c r="P18" s="44"/>
      <c r="Q18" s="115">
        <f>SUM(Q19:Q30)</f>
        <v>23905.551319999999</v>
      </c>
      <c r="R18" s="115">
        <f>SUM(R19:R30)</f>
        <v>28686.66159</v>
      </c>
      <c r="S18" s="52"/>
      <c r="T18" s="50"/>
      <c r="U18" s="50"/>
      <c r="V18" s="50"/>
      <c r="W18" s="50"/>
      <c r="X18" s="44"/>
      <c r="Y18" s="44"/>
      <c r="Z18" s="44"/>
      <c r="AA18" s="44"/>
      <c r="AB18" s="51"/>
      <c r="AC18" s="44"/>
      <c r="AD18" s="44"/>
      <c r="AE18" s="44"/>
      <c r="AF18" s="44"/>
      <c r="AG18" s="44"/>
      <c r="AH18" s="44"/>
      <c r="AI18" s="50"/>
      <c r="AJ18" s="50"/>
      <c r="AK18" s="50"/>
      <c r="AL18" s="50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53"/>
    </row>
    <row r="19" spans="1:49" s="157" customFormat="1" ht="25.5" x14ac:dyDescent="0.25">
      <c r="A19" s="45">
        <v>2</v>
      </c>
      <c r="B19" s="46">
        <v>2212</v>
      </c>
      <c r="C19" s="45" t="s">
        <v>84</v>
      </c>
      <c r="D19" s="46" t="s">
        <v>38</v>
      </c>
      <c r="E19" s="45" t="s">
        <v>125</v>
      </c>
      <c r="F19" s="46">
        <v>1</v>
      </c>
      <c r="G19" s="49" t="s">
        <v>206</v>
      </c>
      <c r="H19" s="154" t="s">
        <v>208</v>
      </c>
      <c r="I19" s="154" t="s">
        <v>207</v>
      </c>
      <c r="J19" s="46">
        <v>2</v>
      </c>
      <c r="K19" s="45"/>
      <c r="L19" s="45"/>
      <c r="M19" s="45" t="s">
        <v>126</v>
      </c>
      <c r="N19" s="45" t="s">
        <v>209</v>
      </c>
      <c r="O19" s="45"/>
      <c r="P19" s="45"/>
      <c r="Q19" s="150">
        <f t="shared" ref="Q19:Q24" si="2">ROUND(R19/1.2,5)</f>
        <v>9706.6668300000001</v>
      </c>
      <c r="R19" s="155">
        <v>11648.0002</v>
      </c>
      <c r="S19" s="156" t="s">
        <v>322</v>
      </c>
      <c r="T19" s="46" t="s">
        <v>84</v>
      </c>
      <c r="U19" s="146" t="s">
        <v>107</v>
      </c>
      <c r="V19" s="103">
        <v>44571</v>
      </c>
      <c r="W19" s="151">
        <f>V19+30</f>
        <v>44601</v>
      </c>
      <c r="X19" s="49" t="s">
        <v>43</v>
      </c>
      <c r="Y19" s="49" t="s">
        <v>43</v>
      </c>
      <c r="Z19" s="49" t="s">
        <v>43</v>
      </c>
      <c r="AA19" s="49" t="s">
        <v>43</v>
      </c>
      <c r="AB19" s="47" t="str">
        <f t="shared" ref="AB19:AB28" si="3">G19</f>
        <v>Поставка экскаваторов-погрузчиков</v>
      </c>
      <c r="AC19" s="49" t="s">
        <v>39</v>
      </c>
      <c r="AD19" s="45">
        <v>796</v>
      </c>
      <c r="AE19" s="45" t="s">
        <v>40</v>
      </c>
      <c r="AF19" s="47">
        <v>2</v>
      </c>
      <c r="AG19" s="45">
        <v>97000000000</v>
      </c>
      <c r="AH19" s="47" t="s">
        <v>41</v>
      </c>
      <c r="AI19" s="103">
        <f>W19+20</f>
        <v>44621</v>
      </c>
      <c r="AJ19" s="145">
        <f t="shared" ref="AJ19:AJ23" si="4">AI19</f>
        <v>44621</v>
      </c>
      <c r="AK19" s="103">
        <f>AJ19+30</f>
        <v>44651</v>
      </c>
      <c r="AL19" s="46">
        <v>2022</v>
      </c>
      <c r="AM19" s="45" t="s">
        <v>43</v>
      </c>
      <c r="AN19" s="45"/>
      <c r="AO19" s="45"/>
      <c r="AP19" s="45"/>
      <c r="AQ19" s="45"/>
      <c r="AR19" s="45"/>
      <c r="AS19" s="45"/>
      <c r="AT19" s="45"/>
      <c r="AU19" s="45"/>
      <c r="AV19" s="45"/>
      <c r="AW19" s="49" t="s">
        <v>213</v>
      </c>
    </row>
    <row r="20" spans="1:49" s="157" customFormat="1" ht="25.5" x14ac:dyDescent="0.25">
      <c r="A20" s="45">
        <v>2</v>
      </c>
      <c r="B20" s="46">
        <v>2212</v>
      </c>
      <c r="C20" s="47" t="s">
        <v>84</v>
      </c>
      <c r="D20" s="46" t="s">
        <v>38</v>
      </c>
      <c r="E20" s="47" t="s">
        <v>125</v>
      </c>
      <c r="F20" s="46">
        <v>2</v>
      </c>
      <c r="G20" s="49" t="s">
        <v>210</v>
      </c>
      <c r="H20" s="154">
        <v>28.13</v>
      </c>
      <c r="I20" s="154" t="s">
        <v>211</v>
      </c>
      <c r="J20" s="148">
        <v>2</v>
      </c>
      <c r="K20" s="45"/>
      <c r="L20" s="45"/>
      <c r="M20" s="47" t="s">
        <v>126</v>
      </c>
      <c r="N20" s="45" t="s">
        <v>209</v>
      </c>
      <c r="O20" s="45"/>
      <c r="P20" s="45"/>
      <c r="Q20" s="150">
        <f t="shared" si="2"/>
        <v>1005.33333</v>
      </c>
      <c r="R20" s="113">
        <v>1206.4000000000001</v>
      </c>
      <c r="S20" s="48" t="s">
        <v>203</v>
      </c>
      <c r="T20" s="148" t="s">
        <v>84</v>
      </c>
      <c r="U20" s="148" t="s">
        <v>107</v>
      </c>
      <c r="V20" s="103">
        <v>44571</v>
      </c>
      <c r="W20" s="151">
        <f>V20+30</f>
        <v>44601</v>
      </c>
      <c r="X20" s="49" t="s">
        <v>43</v>
      </c>
      <c r="Y20" s="49" t="s">
        <v>43</v>
      </c>
      <c r="Z20" s="49" t="s">
        <v>43</v>
      </c>
      <c r="AA20" s="49" t="s">
        <v>43</v>
      </c>
      <c r="AB20" s="47" t="str">
        <f t="shared" si="3"/>
        <v>Поставка установок для откачки воды</v>
      </c>
      <c r="AC20" s="49" t="s">
        <v>39</v>
      </c>
      <c r="AD20" s="45">
        <v>796</v>
      </c>
      <c r="AE20" s="45" t="s">
        <v>40</v>
      </c>
      <c r="AF20" s="47">
        <v>4</v>
      </c>
      <c r="AG20" s="45">
        <v>97000000000</v>
      </c>
      <c r="AH20" s="47" t="s">
        <v>41</v>
      </c>
      <c r="AI20" s="103">
        <f>W20+20</f>
        <v>44621</v>
      </c>
      <c r="AJ20" s="145">
        <f t="shared" si="4"/>
        <v>44621</v>
      </c>
      <c r="AK20" s="103">
        <f>AJ20+30</f>
        <v>44651</v>
      </c>
      <c r="AL20" s="46">
        <v>2022</v>
      </c>
      <c r="AM20" s="45" t="s">
        <v>43</v>
      </c>
      <c r="AN20" s="45"/>
      <c r="AO20" s="45"/>
      <c r="AP20" s="45"/>
      <c r="AQ20" s="45"/>
      <c r="AR20" s="45"/>
      <c r="AS20" s="45"/>
      <c r="AT20" s="45"/>
      <c r="AU20" s="45"/>
      <c r="AV20" s="45"/>
      <c r="AW20" s="49" t="s">
        <v>212</v>
      </c>
    </row>
    <row r="21" spans="1:49" s="22" customFormat="1" ht="31.5" customHeight="1" x14ac:dyDescent="0.25">
      <c r="A21" s="47">
        <v>2</v>
      </c>
      <c r="B21" s="46">
        <v>2212</v>
      </c>
      <c r="C21" s="47" t="s">
        <v>84</v>
      </c>
      <c r="D21" s="46" t="s">
        <v>38</v>
      </c>
      <c r="E21" s="47" t="s">
        <v>125</v>
      </c>
      <c r="F21" s="46">
        <v>3</v>
      </c>
      <c r="G21" s="47" t="s">
        <v>214</v>
      </c>
      <c r="H21" s="158" t="s">
        <v>177</v>
      </c>
      <c r="I21" s="158" t="s">
        <v>233</v>
      </c>
      <c r="J21" s="148">
        <v>2</v>
      </c>
      <c r="K21" s="45"/>
      <c r="L21" s="148"/>
      <c r="M21" s="47" t="s">
        <v>126</v>
      </c>
      <c r="N21" s="45" t="s">
        <v>209</v>
      </c>
      <c r="O21" s="47"/>
      <c r="P21" s="47"/>
      <c r="Q21" s="150">
        <f>ROUND(R21/1.2,5)</f>
        <v>2052.2739999999999</v>
      </c>
      <c r="R21" s="152">
        <v>2462.7287999999999</v>
      </c>
      <c r="S21" s="48" t="s">
        <v>203</v>
      </c>
      <c r="T21" s="148" t="s">
        <v>84</v>
      </c>
      <c r="U21" s="148" t="s">
        <v>107</v>
      </c>
      <c r="V21" s="151">
        <v>44592</v>
      </c>
      <c r="W21" s="151">
        <f>EOMONTH(V21+28,0)</f>
        <v>44620</v>
      </c>
      <c r="X21" s="49" t="s">
        <v>43</v>
      </c>
      <c r="Y21" s="49" t="s">
        <v>43</v>
      </c>
      <c r="Z21" s="49" t="s">
        <v>43</v>
      </c>
      <c r="AA21" s="49" t="s">
        <v>43</v>
      </c>
      <c r="AB21" s="47" t="str">
        <f t="shared" si="3"/>
        <v>Поставка легковых автомобилей повышенной проходимости</v>
      </c>
      <c r="AC21" s="49" t="s">
        <v>39</v>
      </c>
      <c r="AD21" s="45">
        <v>796</v>
      </c>
      <c r="AE21" s="45" t="s">
        <v>40</v>
      </c>
      <c r="AF21" s="47">
        <v>2</v>
      </c>
      <c r="AG21" s="45">
        <v>97000000000</v>
      </c>
      <c r="AH21" s="47" t="s">
        <v>41</v>
      </c>
      <c r="AI21" s="103">
        <f t="shared" ref="AI21:AI23" si="5">EOMONTH(W21+28,0)</f>
        <v>44651</v>
      </c>
      <c r="AJ21" s="145">
        <f t="shared" si="4"/>
        <v>44651</v>
      </c>
      <c r="AK21" s="151">
        <v>44671</v>
      </c>
      <c r="AL21" s="148">
        <v>2022</v>
      </c>
      <c r="AM21" s="45" t="s">
        <v>43</v>
      </c>
      <c r="AN21" s="45"/>
      <c r="AO21" s="45"/>
      <c r="AP21" s="45"/>
      <c r="AQ21" s="45"/>
      <c r="AR21" s="45"/>
      <c r="AS21" s="45"/>
      <c r="AT21" s="45"/>
      <c r="AU21" s="45"/>
      <c r="AV21" s="45"/>
      <c r="AW21" s="47" t="s">
        <v>323</v>
      </c>
    </row>
    <row r="22" spans="1:49" s="22" customFormat="1" ht="36.75" customHeight="1" x14ac:dyDescent="0.25">
      <c r="A22" s="47">
        <v>2</v>
      </c>
      <c r="B22" s="46">
        <v>2212</v>
      </c>
      <c r="C22" s="47" t="s">
        <v>84</v>
      </c>
      <c r="D22" s="46" t="s">
        <v>38</v>
      </c>
      <c r="E22" s="47" t="s">
        <v>42</v>
      </c>
      <c r="F22" s="46">
        <v>4</v>
      </c>
      <c r="G22" s="47" t="s">
        <v>216</v>
      </c>
      <c r="H22" s="158" t="s">
        <v>217</v>
      </c>
      <c r="I22" s="158" t="s">
        <v>217</v>
      </c>
      <c r="J22" s="148">
        <v>2</v>
      </c>
      <c r="K22" s="45"/>
      <c r="L22" s="148"/>
      <c r="M22" s="47" t="s">
        <v>126</v>
      </c>
      <c r="N22" s="45" t="s">
        <v>209</v>
      </c>
      <c r="O22" s="47"/>
      <c r="P22" s="47"/>
      <c r="Q22" s="150">
        <f>ROUND(R22/1.2,5)</f>
        <v>120.29237999999999</v>
      </c>
      <c r="R22" s="152">
        <v>144.35085000000001</v>
      </c>
      <c r="S22" s="48" t="s">
        <v>218</v>
      </c>
      <c r="T22" s="148" t="s">
        <v>84</v>
      </c>
      <c r="U22" s="148" t="s">
        <v>107</v>
      </c>
      <c r="V22" s="103">
        <v>44571</v>
      </c>
      <c r="W22" s="151">
        <f>V22+30</f>
        <v>44601</v>
      </c>
      <c r="X22" s="49" t="s">
        <v>43</v>
      </c>
      <c r="Y22" s="49" t="s">
        <v>43</v>
      </c>
      <c r="Z22" s="49" t="s">
        <v>43</v>
      </c>
      <c r="AA22" s="49" t="s">
        <v>43</v>
      </c>
      <c r="AB22" s="47" t="str">
        <f t="shared" si="3"/>
        <v>Поставка запасных частей для переоборудования экскаватора на базе МТЗ 82 в трактор</v>
      </c>
      <c r="AC22" s="49" t="s">
        <v>39</v>
      </c>
      <c r="AD22" s="159">
        <v>876</v>
      </c>
      <c r="AE22" s="159" t="s">
        <v>123</v>
      </c>
      <c r="AF22" s="159">
        <v>1</v>
      </c>
      <c r="AG22" s="45">
        <v>97000000000</v>
      </c>
      <c r="AH22" s="47" t="s">
        <v>41</v>
      </c>
      <c r="AI22" s="103">
        <f>W22+20</f>
        <v>44621</v>
      </c>
      <c r="AJ22" s="145">
        <f t="shared" ref="AJ22" si="6">AI22</f>
        <v>44621</v>
      </c>
      <c r="AK22" s="103">
        <f>AJ22+30</f>
        <v>44651</v>
      </c>
      <c r="AL22" s="148">
        <v>2022</v>
      </c>
      <c r="AM22" s="45" t="s">
        <v>43</v>
      </c>
      <c r="AN22" s="45"/>
      <c r="AO22" s="45"/>
      <c r="AP22" s="45"/>
      <c r="AQ22" s="45"/>
      <c r="AR22" s="45"/>
      <c r="AS22" s="45"/>
      <c r="AT22" s="45"/>
      <c r="AU22" s="45"/>
      <c r="AV22" s="45"/>
      <c r="AW22" s="47"/>
    </row>
    <row r="23" spans="1:49" s="22" customFormat="1" ht="36.75" customHeight="1" x14ac:dyDescent="0.25">
      <c r="A23" s="47">
        <v>2</v>
      </c>
      <c r="B23" s="46">
        <v>2212</v>
      </c>
      <c r="C23" s="47" t="s">
        <v>84</v>
      </c>
      <c r="D23" s="46" t="s">
        <v>45</v>
      </c>
      <c r="E23" s="47" t="s">
        <v>48</v>
      </c>
      <c r="F23" s="46">
        <v>5</v>
      </c>
      <c r="G23" s="47" t="s">
        <v>215</v>
      </c>
      <c r="H23" s="54" t="s">
        <v>63</v>
      </c>
      <c r="I23" s="54" t="s">
        <v>160</v>
      </c>
      <c r="J23" s="148">
        <v>1</v>
      </c>
      <c r="K23" s="45"/>
      <c r="L23" s="148"/>
      <c r="M23" s="47" t="s">
        <v>126</v>
      </c>
      <c r="N23" s="45" t="s">
        <v>209</v>
      </c>
      <c r="O23" s="47"/>
      <c r="P23" s="47"/>
      <c r="Q23" s="150">
        <f>ROUND(R23/1.2,5)</f>
        <v>116.48</v>
      </c>
      <c r="R23" s="152">
        <v>139.77600000000001</v>
      </c>
      <c r="S23" s="48" t="s">
        <v>203</v>
      </c>
      <c r="T23" s="148" t="s">
        <v>84</v>
      </c>
      <c r="U23" s="148" t="s">
        <v>107</v>
      </c>
      <c r="V23" s="151">
        <v>44592</v>
      </c>
      <c r="W23" s="151">
        <f>EOMONTH(V23+28,0)</f>
        <v>44620</v>
      </c>
      <c r="X23" s="49" t="s">
        <v>43</v>
      </c>
      <c r="Y23" s="49" t="s">
        <v>43</v>
      </c>
      <c r="Z23" s="49" t="s">
        <v>43</v>
      </c>
      <c r="AA23" s="49" t="s">
        <v>43</v>
      </c>
      <c r="AB23" s="47" t="str">
        <f t="shared" si="3"/>
        <v>Выполнение комплекса работ по переоборудованию автомобилей УАЗ 220695 с категории D на категорию В</v>
      </c>
      <c r="AC23" s="49" t="s">
        <v>39</v>
      </c>
      <c r="AD23" s="45">
        <v>796</v>
      </c>
      <c r="AE23" s="45" t="s">
        <v>40</v>
      </c>
      <c r="AF23" s="47">
        <v>4</v>
      </c>
      <c r="AG23" s="45">
        <v>97000000000</v>
      </c>
      <c r="AH23" s="47" t="s">
        <v>41</v>
      </c>
      <c r="AI23" s="103">
        <f t="shared" si="5"/>
        <v>44651</v>
      </c>
      <c r="AJ23" s="145">
        <f t="shared" si="4"/>
        <v>44651</v>
      </c>
      <c r="AK23" s="151">
        <v>44681</v>
      </c>
      <c r="AL23" s="148">
        <v>2022</v>
      </c>
      <c r="AM23" s="45" t="s">
        <v>43</v>
      </c>
      <c r="AN23" s="45"/>
      <c r="AO23" s="45"/>
      <c r="AP23" s="45"/>
      <c r="AQ23" s="45"/>
      <c r="AR23" s="45"/>
      <c r="AS23" s="45"/>
      <c r="AT23" s="45"/>
      <c r="AU23" s="45"/>
      <c r="AV23" s="45"/>
      <c r="AW23" s="47"/>
    </row>
    <row r="24" spans="1:49" s="157" customFormat="1" ht="25.5" x14ac:dyDescent="0.25">
      <c r="A24" s="45">
        <v>2</v>
      </c>
      <c r="B24" s="46">
        <v>2212</v>
      </c>
      <c r="C24" s="47" t="s">
        <v>84</v>
      </c>
      <c r="D24" s="46" t="s">
        <v>38</v>
      </c>
      <c r="E24" s="47" t="s">
        <v>42</v>
      </c>
      <c r="F24" s="46">
        <v>6</v>
      </c>
      <c r="G24" s="49" t="s">
        <v>221</v>
      </c>
      <c r="H24" s="154">
        <v>28.3</v>
      </c>
      <c r="I24" s="54" t="s">
        <v>220</v>
      </c>
      <c r="J24" s="148">
        <v>2</v>
      </c>
      <c r="K24" s="45"/>
      <c r="L24" s="45"/>
      <c r="M24" s="47" t="s">
        <v>126</v>
      </c>
      <c r="N24" s="160" t="s">
        <v>209</v>
      </c>
      <c r="O24" s="45"/>
      <c r="P24" s="45"/>
      <c r="Q24" s="150">
        <f t="shared" si="2"/>
        <v>180.26666</v>
      </c>
      <c r="R24" s="113">
        <v>216.31998999999999</v>
      </c>
      <c r="S24" s="48" t="s">
        <v>218</v>
      </c>
      <c r="T24" s="148" t="s">
        <v>84</v>
      </c>
      <c r="U24" s="148" t="s">
        <v>107</v>
      </c>
      <c r="V24" s="103">
        <v>44620</v>
      </c>
      <c r="W24" s="103">
        <f>V24+30</f>
        <v>44650</v>
      </c>
      <c r="X24" s="49" t="s">
        <v>43</v>
      </c>
      <c r="Y24" s="49" t="s">
        <v>43</v>
      </c>
      <c r="Z24" s="49" t="s">
        <v>43</v>
      </c>
      <c r="AA24" s="49" t="s">
        <v>43</v>
      </c>
      <c r="AB24" s="47" t="str">
        <f t="shared" si="3"/>
        <v>Поставка плуга</v>
      </c>
      <c r="AC24" s="49" t="s">
        <v>39</v>
      </c>
      <c r="AD24" s="45">
        <v>796</v>
      </c>
      <c r="AE24" s="45" t="s">
        <v>40</v>
      </c>
      <c r="AF24" s="47">
        <v>1</v>
      </c>
      <c r="AG24" s="45">
        <v>97000000000</v>
      </c>
      <c r="AH24" s="47" t="s">
        <v>41</v>
      </c>
      <c r="AI24" s="103">
        <f t="shared" ref="AI24:AI25" si="7">W24+20</f>
        <v>44670</v>
      </c>
      <c r="AJ24" s="103">
        <v>44682</v>
      </c>
      <c r="AK24" s="103">
        <v>44712</v>
      </c>
      <c r="AL24" s="46">
        <v>2022</v>
      </c>
      <c r="AM24" s="45" t="s">
        <v>43</v>
      </c>
      <c r="AN24" s="45"/>
      <c r="AO24" s="45"/>
      <c r="AP24" s="45"/>
      <c r="AQ24" s="45"/>
      <c r="AR24" s="45"/>
      <c r="AS24" s="45"/>
      <c r="AT24" s="45"/>
      <c r="AU24" s="45"/>
      <c r="AV24" s="45"/>
      <c r="AW24" s="49" t="s">
        <v>219</v>
      </c>
    </row>
    <row r="25" spans="1:49" s="157" customFormat="1" ht="25.5" x14ac:dyDescent="0.25">
      <c r="A25" s="45">
        <v>2</v>
      </c>
      <c r="B25" s="46">
        <v>2212</v>
      </c>
      <c r="C25" s="47" t="s">
        <v>84</v>
      </c>
      <c r="D25" s="46" t="s">
        <v>38</v>
      </c>
      <c r="E25" s="47" t="s">
        <v>42</v>
      </c>
      <c r="F25" s="46">
        <v>7</v>
      </c>
      <c r="G25" s="49" t="s">
        <v>222</v>
      </c>
      <c r="H25" s="154">
        <v>28.3</v>
      </c>
      <c r="I25" s="54" t="s">
        <v>224</v>
      </c>
      <c r="J25" s="148">
        <v>2</v>
      </c>
      <c r="K25" s="45"/>
      <c r="L25" s="45"/>
      <c r="M25" s="47" t="s">
        <v>126</v>
      </c>
      <c r="N25" s="160" t="s">
        <v>209</v>
      </c>
      <c r="O25" s="45"/>
      <c r="P25" s="45"/>
      <c r="Q25" s="150">
        <f t="shared" ref="Q25" si="8">ROUND(R25/1.2,5)</f>
        <v>219.7</v>
      </c>
      <c r="R25" s="113">
        <v>263.64</v>
      </c>
      <c r="S25" s="48" t="s">
        <v>218</v>
      </c>
      <c r="T25" s="148" t="s">
        <v>84</v>
      </c>
      <c r="U25" s="148" t="s">
        <v>107</v>
      </c>
      <c r="V25" s="103">
        <v>44620</v>
      </c>
      <c r="W25" s="103">
        <f>V25+30</f>
        <v>44650</v>
      </c>
      <c r="X25" s="49" t="s">
        <v>43</v>
      </c>
      <c r="Y25" s="49" t="s">
        <v>43</v>
      </c>
      <c r="Z25" s="49" t="s">
        <v>43</v>
      </c>
      <c r="AA25" s="49" t="s">
        <v>43</v>
      </c>
      <c r="AB25" s="47" t="str">
        <f t="shared" si="3"/>
        <v>Поставка косилки роторной</v>
      </c>
      <c r="AC25" s="49" t="s">
        <v>39</v>
      </c>
      <c r="AD25" s="45">
        <v>796</v>
      </c>
      <c r="AE25" s="45" t="s">
        <v>40</v>
      </c>
      <c r="AF25" s="47">
        <v>1</v>
      </c>
      <c r="AG25" s="45">
        <v>97000000000</v>
      </c>
      <c r="AH25" s="47" t="s">
        <v>41</v>
      </c>
      <c r="AI25" s="103">
        <f t="shared" si="7"/>
        <v>44670</v>
      </c>
      <c r="AJ25" s="103">
        <v>44682</v>
      </c>
      <c r="AK25" s="103">
        <v>44712</v>
      </c>
      <c r="AL25" s="46">
        <v>2022</v>
      </c>
      <c r="AM25" s="45" t="s">
        <v>43</v>
      </c>
      <c r="AN25" s="45"/>
      <c r="AO25" s="45"/>
      <c r="AP25" s="45"/>
      <c r="AQ25" s="45"/>
      <c r="AR25" s="45"/>
      <c r="AS25" s="45"/>
      <c r="AT25" s="45"/>
      <c r="AU25" s="45"/>
      <c r="AV25" s="45"/>
      <c r="AW25" s="49" t="s">
        <v>223</v>
      </c>
    </row>
    <row r="26" spans="1:49" s="22" customFormat="1" ht="30" customHeight="1" x14ac:dyDescent="0.25">
      <c r="A26" s="45">
        <v>2</v>
      </c>
      <c r="B26" s="46">
        <v>2212</v>
      </c>
      <c r="C26" s="47" t="s">
        <v>84</v>
      </c>
      <c r="D26" s="46" t="s">
        <v>38</v>
      </c>
      <c r="E26" s="47" t="s">
        <v>125</v>
      </c>
      <c r="F26" s="46">
        <v>8</v>
      </c>
      <c r="G26" s="49" t="s">
        <v>225</v>
      </c>
      <c r="H26" s="54" t="s">
        <v>226</v>
      </c>
      <c r="I26" s="54" t="s">
        <v>227</v>
      </c>
      <c r="J26" s="148">
        <v>2</v>
      </c>
      <c r="K26" s="148"/>
      <c r="L26" s="148"/>
      <c r="M26" s="47" t="s">
        <v>126</v>
      </c>
      <c r="N26" s="160" t="s">
        <v>209</v>
      </c>
      <c r="O26" s="47"/>
      <c r="P26" s="47"/>
      <c r="Q26" s="150">
        <f>ROUND(R26/1.2,5)</f>
        <v>4983.3333300000004</v>
      </c>
      <c r="R26" s="113">
        <v>5980</v>
      </c>
      <c r="S26" s="48" t="s">
        <v>322</v>
      </c>
      <c r="T26" s="148" t="s">
        <v>84</v>
      </c>
      <c r="U26" s="148" t="s">
        <v>107</v>
      </c>
      <c r="V26" s="151">
        <v>44681</v>
      </c>
      <c r="W26" s="151">
        <f>V26+30</f>
        <v>44711</v>
      </c>
      <c r="X26" s="49" t="s">
        <v>43</v>
      </c>
      <c r="Y26" s="49" t="s">
        <v>43</v>
      </c>
      <c r="Z26" s="49" t="s">
        <v>43</v>
      </c>
      <c r="AA26" s="49" t="s">
        <v>43</v>
      </c>
      <c r="AB26" s="47" t="str">
        <f t="shared" si="3"/>
        <v>Поставка бурильно-крановой машины</v>
      </c>
      <c r="AC26" s="49" t="s">
        <v>39</v>
      </c>
      <c r="AD26" s="45">
        <v>796</v>
      </c>
      <c r="AE26" s="45" t="s">
        <v>40</v>
      </c>
      <c r="AF26" s="47">
        <v>1</v>
      </c>
      <c r="AG26" s="45">
        <v>97000000000</v>
      </c>
      <c r="AH26" s="47" t="s">
        <v>41</v>
      </c>
      <c r="AI26" s="103">
        <v>44742</v>
      </c>
      <c r="AJ26" s="103">
        <v>44774</v>
      </c>
      <c r="AK26" s="103">
        <v>44793</v>
      </c>
      <c r="AL26" s="46">
        <v>2022</v>
      </c>
      <c r="AM26" s="45" t="s">
        <v>43</v>
      </c>
      <c r="AN26" s="45"/>
      <c r="AO26" s="45"/>
      <c r="AP26" s="45"/>
      <c r="AQ26" s="45"/>
      <c r="AR26" s="45"/>
      <c r="AS26" s="45"/>
      <c r="AT26" s="45"/>
      <c r="AU26" s="45"/>
      <c r="AV26" s="45"/>
      <c r="AW26" s="47" t="s">
        <v>228</v>
      </c>
    </row>
    <row r="27" spans="1:49" s="22" customFormat="1" ht="30" customHeight="1" x14ac:dyDescent="0.25">
      <c r="A27" s="45">
        <v>2</v>
      </c>
      <c r="B27" s="46">
        <v>2212</v>
      </c>
      <c r="C27" s="47" t="s">
        <v>84</v>
      </c>
      <c r="D27" s="46" t="s">
        <v>51</v>
      </c>
      <c r="E27" s="47" t="s">
        <v>42</v>
      </c>
      <c r="F27" s="46">
        <v>9</v>
      </c>
      <c r="G27" s="49" t="s">
        <v>229</v>
      </c>
      <c r="H27" s="54" t="s">
        <v>230</v>
      </c>
      <c r="I27" s="54" t="s">
        <v>231</v>
      </c>
      <c r="J27" s="148">
        <v>2</v>
      </c>
      <c r="K27" s="148"/>
      <c r="L27" s="148"/>
      <c r="M27" s="47" t="s">
        <v>126</v>
      </c>
      <c r="N27" s="47" t="s">
        <v>209</v>
      </c>
      <c r="O27" s="47"/>
      <c r="P27" s="47"/>
      <c r="Q27" s="150">
        <f>ROUND(R27/1.2,5)</f>
        <v>382.2</v>
      </c>
      <c r="R27" s="113">
        <v>458.64</v>
      </c>
      <c r="S27" s="48" t="s">
        <v>218</v>
      </c>
      <c r="T27" s="148" t="s">
        <v>84</v>
      </c>
      <c r="U27" s="148" t="s">
        <v>107</v>
      </c>
      <c r="V27" s="151">
        <v>44681</v>
      </c>
      <c r="W27" s="151">
        <v>44711</v>
      </c>
      <c r="X27" s="49" t="s">
        <v>43</v>
      </c>
      <c r="Y27" s="49" t="s">
        <v>43</v>
      </c>
      <c r="Z27" s="49" t="s">
        <v>43</v>
      </c>
      <c r="AA27" s="49" t="s">
        <v>43</v>
      </c>
      <c r="AB27" s="47" t="str">
        <f t="shared" si="3"/>
        <v>Поставка источника бесперебойного питания</v>
      </c>
      <c r="AC27" s="49" t="s">
        <v>39</v>
      </c>
      <c r="AD27" s="45">
        <v>796</v>
      </c>
      <c r="AE27" s="45" t="s">
        <v>40</v>
      </c>
      <c r="AF27" s="47">
        <v>1</v>
      </c>
      <c r="AG27" s="45">
        <v>97000000000</v>
      </c>
      <c r="AH27" s="47" t="s">
        <v>41</v>
      </c>
      <c r="AI27" s="103">
        <v>44742</v>
      </c>
      <c r="AJ27" s="103">
        <v>44774</v>
      </c>
      <c r="AK27" s="103">
        <v>44793</v>
      </c>
      <c r="AL27" s="46">
        <v>2022</v>
      </c>
      <c r="AM27" s="45" t="s">
        <v>43</v>
      </c>
      <c r="AN27" s="45"/>
      <c r="AO27" s="45"/>
      <c r="AP27" s="45"/>
      <c r="AQ27" s="45"/>
      <c r="AR27" s="45"/>
      <c r="AS27" s="45"/>
      <c r="AT27" s="45"/>
      <c r="AU27" s="45"/>
      <c r="AV27" s="45"/>
      <c r="AW27" s="47" t="s">
        <v>232</v>
      </c>
    </row>
    <row r="28" spans="1:49" s="22" customFormat="1" ht="36.75" customHeight="1" x14ac:dyDescent="0.25">
      <c r="A28" s="47">
        <v>2</v>
      </c>
      <c r="B28" s="46">
        <v>2212</v>
      </c>
      <c r="C28" s="47" t="s">
        <v>84</v>
      </c>
      <c r="D28" s="46" t="s">
        <v>38</v>
      </c>
      <c r="E28" s="47" t="s">
        <v>125</v>
      </c>
      <c r="F28" s="46">
        <v>10</v>
      </c>
      <c r="G28" s="47" t="s">
        <v>214</v>
      </c>
      <c r="H28" s="158" t="s">
        <v>177</v>
      </c>
      <c r="I28" s="158" t="s">
        <v>233</v>
      </c>
      <c r="J28" s="148">
        <v>2</v>
      </c>
      <c r="K28" s="45"/>
      <c r="L28" s="148"/>
      <c r="M28" s="47" t="s">
        <v>126</v>
      </c>
      <c r="N28" s="45" t="s">
        <v>209</v>
      </c>
      <c r="O28" s="47"/>
      <c r="P28" s="47"/>
      <c r="Q28" s="150">
        <f>ROUND(R28/1.2,5)</f>
        <v>5130.6847900000002</v>
      </c>
      <c r="R28" s="152">
        <v>6156.8217500000001</v>
      </c>
      <c r="S28" s="48" t="s">
        <v>322</v>
      </c>
      <c r="T28" s="148" t="s">
        <v>84</v>
      </c>
      <c r="U28" s="148" t="s">
        <v>107</v>
      </c>
      <c r="V28" s="151">
        <v>44742</v>
      </c>
      <c r="W28" s="151">
        <v>44772</v>
      </c>
      <c r="X28" s="49" t="s">
        <v>43</v>
      </c>
      <c r="Y28" s="49" t="s">
        <v>43</v>
      </c>
      <c r="Z28" s="49" t="s">
        <v>43</v>
      </c>
      <c r="AA28" s="49" t="s">
        <v>43</v>
      </c>
      <c r="AB28" s="47" t="str">
        <f t="shared" si="3"/>
        <v>Поставка легковых автомобилей повышенной проходимости</v>
      </c>
      <c r="AC28" s="49" t="s">
        <v>39</v>
      </c>
      <c r="AD28" s="45">
        <v>796</v>
      </c>
      <c r="AE28" s="45" t="s">
        <v>40</v>
      </c>
      <c r="AF28" s="47">
        <v>5</v>
      </c>
      <c r="AG28" s="45">
        <v>97000000000</v>
      </c>
      <c r="AH28" s="47" t="s">
        <v>41</v>
      </c>
      <c r="AI28" s="103">
        <v>44803</v>
      </c>
      <c r="AJ28" s="151">
        <v>44835</v>
      </c>
      <c r="AK28" s="151">
        <v>44854</v>
      </c>
      <c r="AL28" s="148">
        <v>2022</v>
      </c>
      <c r="AM28" s="45" t="s">
        <v>43</v>
      </c>
      <c r="AN28" s="45"/>
      <c r="AO28" s="45"/>
      <c r="AP28" s="45"/>
      <c r="AQ28" s="45"/>
      <c r="AR28" s="45"/>
      <c r="AS28" s="45"/>
      <c r="AT28" s="45"/>
      <c r="AU28" s="45"/>
      <c r="AV28" s="45"/>
      <c r="AW28" s="47" t="s">
        <v>319</v>
      </c>
    </row>
    <row r="29" spans="1:49" s="17" customFormat="1" ht="14.25" customHeight="1" x14ac:dyDescent="0.25">
      <c r="A29" s="21"/>
      <c r="B29" s="55"/>
      <c r="C29" s="21"/>
      <c r="D29" s="55"/>
      <c r="E29" s="21"/>
      <c r="F29" s="55"/>
      <c r="G29" s="21"/>
      <c r="H29" s="56"/>
      <c r="I29" s="56"/>
      <c r="J29" s="57"/>
      <c r="K29" s="57"/>
      <c r="L29" s="57"/>
      <c r="M29" s="21"/>
      <c r="N29" s="21"/>
      <c r="O29" s="21"/>
      <c r="P29" s="21"/>
      <c r="Q29" s="116"/>
      <c r="R29" s="117"/>
      <c r="S29" s="58"/>
      <c r="T29" s="57"/>
      <c r="U29" s="57"/>
      <c r="V29" s="104"/>
      <c r="W29" s="104"/>
      <c r="X29" s="16"/>
      <c r="Y29" s="16"/>
      <c r="Z29" s="16"/>
      <c r="AA29" s="16"/>
      <c r="AB29" s="21"/>
      <c r="AC29" s="16"/>
      <c r="AD29" s="59"/>
      <c r="AE29" s="59"/>
      <c r="AF29" s="21"/>
      <c r="AG29" s="59"/>
      <c r="AH29" s="21"/>
      <c r="AI29" s="104"/>
      <c r="AJ29" s="104"/>
      <c r="AK29" s="104"/>
      <c r="AL29" s="57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21"/>
    </row>
    <row r="30" spans="1:49" s="22" customFormat="1" ht="34.5" customHeight="1" x14ac:dyDescent="0.25">
      <c r="A30" s="159">
        <v>2</v>
      </c>
      <c r="B30" s="46">
        <v>2222</v>
      </c>
      <c r="C30" s="47" t="s">
        <v>84</v>
      </c>
      <c r="D30" s="146" t="s">
        <v>45</v>
      </c>
      <c r="E30" s="146" t="s">
        <v>48</v>
      </c>
      <c r="F30" s="146">
        <v>1</v>
      </c>
      <c r="G30" s="47" t="s">
        <v>234</v>
      </c>
      <c r="H30" s="54" t="s">
        <v>63</v>
      </c>
      <c r="I30" s="54" t="s">
        <v>160</v>
      </c>
      <c r="J30" s="46">
        <v>1</v>
      </c>
      <c r="K30" s="46"/>
      <c r="L30" s="46"/>
      <c r="M30" s="159" t="s">
        <v>126</v>
      </c>
      <c r="N30" s="45" t="s">
        <v>209</v>
      </c>
      <c r="O30" s="47"/>
      <c r="P30" s="47"/>
      <c r="Q30" s="161">
        <f t="shared" ref="Q30" si="9">ROUND(R30/1.2,5)</f>
        <v>8.32</v>
      </c>
      <c r="R30" s="161">
        <v>9.984</v>
      </c>
      <c r="S30" s="153" t="s">
        <v>178</v>
      </c>
      <c r="T30" s="146" t="s">
        <v>84</v>
      </c>
      <c r="U30" s="146" t="s">
        <v>108</v>
      </c>
      <c r="V30" s="103">
        <v>44571</v>
      </c>
      <c r="W30" s="151">
        <f>V30+30</f>
        <v>44601</v>
      </c>
      <c r="X30" s="49" t="s">
        <v>43</v>
      </c>
      <c r="Y30" s="49" t="s">
        <v>43</v>
      </c>
      <c r="Z30" s="49" t="s">
        <v>43</v>
      </c>
      <c r="AA30" s="49" t="s">
        <v>43</v>
      </c>
      <c r="AB30" s="47" t="str">
        <f t="shared" ref="AB30" si="10">G30</f>
        <v>Выполнение работ по технической экспертизе транспортных средств (для самоходных машин)</v>
      </c>
      <c r="AC30" s="49" t="s">
        <v>39</v>
      </c>
      <c r="AD30" s="159">
        <v>796</v>
      </c>
      <c r="AE30" s="159" t="s">
        <v>40</v>
      </c>
      <c r="AF30" s="159">
        <v>1</v>
      </c>
      <c r="AG30" s="45">
        <v>97000000000</v>
      </c>
      <c r="AH30" s="47" t="s">
        <v>41</v>
      </c>
      <c r="AI30" s="103">
        <f>W30+20</f>
        <v>44621</v>
      </c>
      <c r="AJ30" s="145">
        <f t="shared" ref="AJ30" si="11">AI30</f>
        <v>44621</v>
      </c>
      <c r="AK30" s="103">
        <f>AJ30+30</f>
        <v>44651</v>
      </c>
      <c r="AL30" s="146">
        <v>2022</v>
      </c>
      <c r="AM30" s="159" t="s">
        <v>43</v>
      </c>
      <c r="AN30" s="45"/>
      <c r="AO30" s="45"/>
      <c r="AP30" s="45"/>
      <c r="AQ30" s="45"/>
      <c r="AR30" s="45"/>
      <c r="AS30" s="45"/>
      <c r="AT30" s="45"/>
      <c r="AU30" s="45"/>
      <c r="AV30" s="45"/>
      <c r="AW30" s="47"/>
    </row>
    <row r="31" spans="1:49" s="26" customFormat="1" ht="12.75" x14ac:dyDescent="0.25">
      <c r="A31" s="60" t="s">
        <v>44</v>
      </c>
      <c r="B31" s="61"/>
      <c r="C31" s="62"/>
      <c r="D31" s="61"/>
      <c r="E31" s="62"/>
      <c r="F31" s="62"/>
      <c r="G31" s="63"/>
      <c r="H31" s="64"/>
      <c r="I31" s="64"/>
      <c r="J31" s="62"/>
      <c r="K31" s="62"/>
      <c r="L31" s="62"/>
      <c r="M31" s="62"/>
      <c r="N31" s="62"/>
      <c r="O31" s="62"/>
      <c r="P31" s="62"/>
      <c r="Q31" s="118">
        <f>SUM(Q32:Q67)</f>
        <v>8644.6381599999986</v>
      </c>
      <c r="R31" s="118">
        <f>SUM(R32:R67)</f>
        <v>10389.955610000005</v>
      </c>
      <c r="S31" s="65"/>
      <c r="T31" s="61"/>
      <c r="U31" s="61"/>
      <c r="V31" s="61"/>
      <c r="W31" s="61"/>
      <c r="X31" s="62"/>
      <c r="Y31" s="62"/>
      <c r="Z31" s="62"/>
      <c r="AA31" s="62"/>
      <c r="AB31" s="63"/>
      <c r="AC31" s="62"/>
      <c r="AD31" s="62"/>
      <c r="AE31" s="62"/>
      <c r="AF31" s="62"/>
      <c r="AG31" s="62"/>
      <c r="AH31" s="62"/>
      <c r="AI31" s="61"/>
      <c r="AJ31" s="61"/>
      <c r="AK31" s="61"/>
      <c r="AL31" s="61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6"/>
    </row>
    <row r="32" spans="1:49" s="22" customFormat="1" ht="33" customHeight="1" x14ac:dyDescent="0.25">
      <c r="A32" s="162">
        <v>3</v>
      </c>
      <c r="B32" s="148">
        <v>2213</v>
      </c>
      <c r="C32" s="148" t="s">
        <v>84</v>
      </c>
      <c r="D32" s="146" t="s">
        <v>38</v>
      </c>
      <c r="E32" s="159" t="s">
        <v>42</v>
      </c>
      <c r="F32" s="146">
        <v>13</v>
      </c>
      <c r="G32" s="49" t="s">
        <v>237</v>
      </c>
      <c r="H32" s="54" t="s">
        <v>238</v>
      </c>
      <c r="I32" s="54" t="s">
        <v>239</v>
      </c>
      <c r="J32" s="163">
        <v>2</v>
      </c>
      <c r="K32" s="146"/>
      <c r="L32" s="146"/>
      <c r="M32" s="45" t="s">
        <v>47</v>
      </c>
      <c r="N32" s="47" t="s">
        <v>209</v>
      </c>
      <c r="O32" s="47"/>
      <c r="P32" s="47"/>
      <c r="Q32" s="164">
        <f t="shared" ref="Q32" si="12">ROUND(R32/1.2,5)</f>
        <v>574.99067000000002</v>
      </c>
      <c r="R32" s="161">
        <v>689.98879999999997</v>
      </c>
      <c r="S32" s="48" t="s">
        <v>203</v>
      </c>
      <c r="T32" s="148" t="s">
        <v>84</v>
      </c>
      <c r="U32" s="148" t="s">
        <v>107</v>
      </c>
      <c r="V32" s="151">
        <v>44592</v>
      </c>
      <c r="W32" s="151">
        <f>EOMONTH(V32+28,0)</f>
        <v>44620</v>
      </c>
      <c r="X32" s="49" t="s">
        <v>43</v>
      </c>
      <c r="Y32" s="49" t="s">
        <v>43</v>
      </c>
      <c r="Z32" s="49" t="s">
        <v>43</v>
      </c>
      <c r="AA32" s="49" t="s">
        <v>43</v>
      </c>
      <c r="AB32" s="47" t="str">
        <f t="shared" ref="AB32" si="13">G32</f>
        <v>Поставка строительных материалов</v>
      </c>
      <c r="AC32" s="49" t="s">
        <v>39</v>
      </c>
      <c r="AD32" s="159">
        <v>876</v>
      </c>
      <c r="AE32" s="159" t="s">
        <v>123</v>
      </c>
      <c r="AF32" s="159">
        <v>1</v>
      </c>
      <c r="AG32" s="45">
        <v>97000000000</v>
      </c>
      <c r="AH32" s="47" t="s">
        <v>41</v>
      </c>
      <c r="AI32" s="103">
        <f t="shared" ref="AI32" si="14">EOMONTH(W32+28,0)</f>
        <v>44651</v>
      </c>
      <c r="AJ32" s="145">
        <f t="shared" ref="AJ32" si="15">AI32</f>
        <v>44651</v>
      </c>
      <c r="AK32" s="151">
        <v>44926</v>
      </c>
      <c r="AL32" s="148">
        <v>2022</v>
      </c>
      <c r="AM32" s="47" t="s">
        <v>43</v>
      </c>
      <c r="AN32" s="45"/>
      <c r="AO32" s="143"/>
      <c r="AP32" s="143"/>
      <c r="AQ32" s="143"/>
      <c r="AR32" s="143"/>
      <c r="AS32" s="143"/>
      <c r="AT32" s="143"/>
      <c r="AU32" s="143"/>
      <c r="AV32" s="143"/>
      <c r="AW32" s="49"/>
    </row>
    <row r="33" spans="1:49" s="22" customFormat="1" ht="29.25" customHeight="1" x14ac:dyDescent="0.25">
      <c r="A33" s="45">
        <v>3</v>
      </c>
      <c r="B33" s="46">
        <v>2213</v>
      </c>
      <c r="C33" s="45" t="s">
        <v>84</v>
      </c>
      <c r="D33" s="46" t="s">
        <v>38</v>
      </c>
      <c r="E33" s="45" t="s">
        <v>42</v>
      </c>
      <c r="F33" s="46">
        <v>14</v>
      </c>
      <c r="G33" s="47" t="s">
        <v>130</v>
      </c>
      <c r="H33" s="54" t="s">
        <v>69</v>
      </c>
      <c r="I33" s="54" t="s">
        <v>240</v>
      </c>
      <c r="J33" s="146">
        <v>2</v>
      </c>
      <c r="K33" s="146"/>
      <c r="L33" s="146"/>
      <c r="M33" s="159" t="s">
        <v>47</v>
      </c>
      <c r="N33" s="47" t="s">
        <v>209</v>
      </c>
      <c r="O33" s="165"/>
      <c r="P33" s="165"/>
      <c r="Q33" s="150">
        <f>ROUND(R33/1.2,5)</f>
        <v>197.54499999999999</v>
      </c>
      <c r="R33" s="123">
        <v>237.054</v>
      </c>
      <c r="S33" s="48" t="s">
        <v>218</v>
      </c>
      <c r="T33" s="166" t="s">
        <v>84</v>
      </c>
      <c r="U33" s="46" t="s">
        <v>107</v>
      </c>
      <c r="V33" s="105">
        <v>44650</v>
      </c>
      <c r="W33" s="105">
        <v>44681</v>
      </c>
      <c r="X33" s="49" t="s">
        <v>43</v>
      </c>
      <c r="Y33" s="49" t="s">
        <v>43</v>
      </c>
      <c r="Z33" s="49" t="s">
        <v>43</v>
      </c>
      <c r="AA33" s="49" t="s">
        <v>43</v>
      </c>
      <c r="AB33" s="167" t="str">
        <f>G33</f>
        <v>Поставка гаражного оборудования</v>
      </c>
      <c r="AC33" s="49" t="s">
        <v>39</v>
      </c>
      <c r="AD33" s="159">
        <v>876</v>
      </c>
      <c r="AE33" s="159" t="s">
        <v>123</v>
      </c>
      <c r="AF33" s="159">
        <v>1</v>
      </c>
      <c r="AG33" s="45">
        <v>97000000000</v>
      </c>
      <c r="AH33" s="49" t="s">
        <v>41</v>
      </c>
      <c r="AI33" s="103">
        <v>44711</v>
      </c>
      <c r="AJ33" s="103">
        <v>44713</v>
      </c>
      <c r="AK33" s="105">
        <v>44742</v>
      </c>
      <c r="AL33" s="46">
        <v>2022</v>
      </c>
      <c r="AM33" s="45" t="s">
        <v>43</v>
      </c>
      <c r="AN33" s="45"/>
      <c r="AO33" s="45"/>
      <c r="AP33" s="45"/>
      <c r="AQ33" s="45"/>
      <c r="AR33" s="45"/>
      <c r="AS33" s="45"/>
      <c r="AT33" s="45"/>
      <c r="AU33" s="45"/>
      <c r="AV33" s="45"/>
      <c r="AW33" s="49"/>
    </row>
    <row r="34" spans="1:49" s="22" customFormat="1" ht="33.75" customHeight="1" x14ac:dyDescent="0.25">
      <c r="A34" s="45">
        <v>3</v>
      </c>
      <c r="B34" s="46">
        <v>2213</v>
      </c>
      <c r="C34" s="45" t="s">
        <v>84</v>
      </c>
      <c r="D34" s="46" t="s">
        <v>38</v>
      </c>
      <c r="E34" s="45" t="s">
        <v>42</v>
      </c>
      <c r="F34" s="46">
        <v>15</v>
      </c>
      <c r="G34" s="47" t="s">
        <v>129</v>
      </c>
      <c r="H34" s="54" t="s">
        <v>128</v>
      </c>
      <c r="I34" s="54" t="s">
        <v>68</v>
      </c>
      <c r="J34" s="46">
        <v>2</v>
      </c>
      <c r="K34" s="146"/>
      <c r="L34" s="146"/>
      <c r="M34" s="159" t="s">
        <v>47</v>
      </c>
      <c r="N34" s="47" t="s">
        <v>209</v>
      </c>
      <c r="O34" s="165"/>
      <c r="P34" s="165"/>
      <c r="Q34" s="150">
        <f>ROUND(R34/1.2,5)</f>
        <v>241.15002000000001</v>
      </c>
      <c r="R34" s="123">
        <v>289.38002</v>
      </c>
      <c r="S34" s="153" t="s">
        <v>218</v>
      </c>
      <c r="T34" s="46" t="s">
        <v>84</v>
      </c>
      <c r="U34" s="46" t="s">
        <v>107</v>
      </c>
      <c r="V34" s="105">
        <v>44650</v>
      </c>
      <c r="W34" s="105">
        <v>44681</v>
      </c>
      <c r="X34" s="49" t="s">
        <v>43</v>
      </c>
      <c r="Y34" s="49" t="s">
        <v>43</v>
      </c>
      <c r="Z34" s="49" t="s">
        <v>43</v>
      </c>
      <c r="AA34" s="49" t="s">
        <v>43</v>
      </c>
      <c r="AB34" s="167" t="str">
        <f>G34</f>
        <v>Поставка электроинструмента</v>
      </c>
      <c r="AC34" s="49" t="s">
        <v>39</v>
      </c>
      <c r="AD34" s="159">
        <v>876</v>
      </c>
      <c r="AE34" s="159" t="s">
        <v>123</v>
      </c>
      <c r="AF34" s="159">
        <v>1</v>
      </c>
      <c r="AG34" s="45">
        <v>97000000000</v>
      </c>
      <c r="AH34" s="49" t="s">
        <v>41</v>
      </c>
      <c r="AI34" s="103">
        <v>44711</v>
      </c>
      <c r="AJ34" s="103">
        <v>44713</v>
      </c>
      <c r="AK34" s="105">
        <v>44742</v>
      </c>
      <c r="AL34" s="46">
        <v>2022</v>
      </c>
      <c r="AM34" s="45" t="s">
        <v>43</v>
      </c>
      <c r="AN34" s="45"/>
      <c r="AO34" s="45"/>
      <c r="AP34" s="45"/>
      <c r="AQ34" s="45"/>
      <c r="AR34" s="45"/>
      <c r="AS34" s="45"/>
      <c r="AT34" s="45"/>
      <c r="AU34" s="45"/>
      <c r="AV34" s="45"/>
      <c r="AW34" s="49"/>
    </row>
    <row r="35" spans="1:49" s="22" customFormat="1" ht="33.75" customHeight="1" x14ac:dyDescent="0.25">
      <c r="A35" s="45">
        <v>3</v>
      </c>
      <c r="B35" s="46">
        <v>2213</v>
      </c>
      <c r="C35" s="45" t="s">
        <v>84</v>
      </c>
      <c r="D35" s="46" t="s">
        <v>38</v>
      </c>
      <c r="E35" s="45" t="s">
        <v>42</v>
      </c>
      <c r="F35" s="46">
        <v>16</v>
      </c>
      <c r="G35" s="47" t="s">
        <v>243</v>
      </c>
      <c r="H35" s="54" t="s">
        <v>241</v>
      </c>
      <c r="I35" s="54" t="s">
        <v>242</v>
      </c>
      <c r="J35" s="46">
        <v>2</v>
      </c>
      <c r="K35" s="146"/>
      <c r="L35" s="146"/>
      <c r="M35" s="159" t="s">
        <v>47</v>
      </c>
      <c r="N35" s="47" t="s">
        <v>209</v>
      </c>
      <c r="O35" s="165"/>
      <c r="P35" s="165"/>
      <c r="Q35" s="150">
        <f>ROUND(R35/1.2,5)</f>
        <v>113.53333000000001</v>
      </c>
      <c r="R35" s="123">
        <v>136.24</v>
      </c>
      <c r="S35" s="153" t="s">
        <v>218</v>
      </c>
      <c r="T35" s="46" t="s">
        <v>84</v>
      </c>
      <c r="U35" s="46" t="s">
        <v>107</v>
      </c>
      <c r="V35" s="105">
        <v>44620</v>
      </c>
      <c r="W35" s="105">
        <v>44651</v>
      </c>
      <c r="X35" s="49" t="s">
        <v>43</v>
      </c>
      <c r="Y35" s="49" t="s">
        <v>43</v>
      </c>
      <c r="Z35" s="49" t="s">
        <v>43</v>
      </c>
      <c r="AA35" s="49" t="s">
        <v>43</v>
      </c>
      <c r="AB35" s="167" t="str">
        <f>G35</f>
        <v>Поставка рукавов резиновых</v>
      </c>
      <c r="AC35" s="49" t="s">
        <v>39</v>
      </c>
      <c r="AD35" s="159">
        <v>876</v>
      </c>
      <c r="AE35" s="159" t="s">
        <v>123</v>
      </c>
      <c r="AF35" s="159">
        <v>1</v>
      </c>
      <c r="AG35" s="45">
        <v>97000000000</v>
      </c>
      <c r="AH35" s="49" t="s">
        <v>41</v>
      </c>
      <c r="AI35" s="103">
        <v>44681</v>
      </c>
      <c r="AJ35" s="103">
        <v>44682</v>
      </c>
      <c r="AK35" s="105">
        <v>44712</v>
      </c>
      <c r="AL35" s="46">
        <v>2022</v>
      </c>
      <c r="AM35" s="45" t="s">
        <v>43</v>
      </c>
      <c r="AN35" s="45"/>
      <c r="AO35" s="143"/>
      <c r="AP35" s="143"/>
      <c r="AQ35" s="143"/>
      <c r="AR35" s="143"/>
      <c r="AS35" s="143"/>
      <c r="AT35" s="143"/>
      <c r="AU35" s="143"/>
      <c r="AV35" s="143"/>
      <c r="AW35" s="49"/>
    </row>
    <row r="36" spans="1:49" s="23" customFormat="1" ht="32.25" customHeight="1" x14ac:dyDescent="0.25">
      <c r="A36" s="47">
        <v>3</v>
      </c>
      <c r="B36" s="148">
        <v>2213</v>
      </c>
      <c r="C36" s="47" t="s">
        <v>84</v>
      </c>
      <c r="D36" s="46" t="s">
        <v>38</v>
      </c>
      <c r="E36" s="159" t="s">
        <v>42</v>
      </c>
      <c r="F36" s="146">
        <v>17</v>
      </c>
      <c r="G36" s="47" t="s">
        <v>111</v>
      </c>
      <c r="H36" s="168" t="s">
        <v>67</v>
      </c>
      <c r="I36" s="168" t="s">
        <v>67</v>
      </c>
      <c r="J36" s="146">
        <v>2</v>
      </c>
      <c r="K36" s="144"/>
      <c r="L36" s="144"/>
      <c r="M36" s="159" t="s">
        <v>47</v>
      </c>
      <c r="N36" s="47" t="s">
        <v>209</v>
      </c>
      <c r="O36" s="160"/>
      <c r="P36" s="160"/>
      <c r="Q36" s="150">
        <f t="shared" ref="Q36:Q37" si="16">ROUND(R36/1.2,5)</f>
        <v>175.61690999999999</v>
      </c>
      <c r="R36" s="169">
        <v>210.74028999999999</v>
      </c>
      <c r="S36" s="48" t="s">
        <v>218</v>
      </c>
      <c r="T36" s="148" t="s">
        <v>84</v>
      </c>
      <c r="U36" s="148" t="s">
        <v>107</v>
      </c>
      <c r="V36" s="151">
        <v>44592</v>
      </c>
      <c r="W36" s="151">
        <f>EOMONTH(V36+28,0)</f>
        <v>44620</v>
      </c>
      <c r="X36" s="49" t="s">
        <v>43</v>
      </c>
      <c r="Y36" s="49" t="s">
        <v>43</v>
      </c>
      <c r="Z36" s="49" t="s">
        <v>43</v>
      </c>
      <c r="AA36" s="49" t="s">
        <v>43</v>
      </c>
      <c r="AB36" s="47" t="str">
        <f>G36</f>
        <v xml:space="preserve">Поставка хозяйственных принадлежностей </v>
      </c>
      <c r="AC36" s="49" t="s">
        <v>39</v>
      </c>
      <c r="AD36" s="45">
        <v>876</v>
      </c>
      <c r="AE36" s="45" t="s">
        <v>123</v>
      </c>
      <c r="AF36" s="47">
        <v>1</v>
      </c>
      <c r="AG36" s="45">
        <v>97000000000</v>
      </c>
      <c r="AH36" s="47" t="s">
        <v>41</v>
      </c>
      <c r="AI36" s="103">
        <f t="shared" ref="AI36:AI37" si="17">EOMONTH(W36+28,0)</f>
        <v>44651</v>
      </c>
      <c r="AJ36" s="145">
        <f t="shared" ref="AJ36:AJ37" si="18">AI36</f>
        <v>44651</v>
      </c>
      <c r="AK36" s="151">
        <v>44681</v>
      </c>
      <c r="AL36" s="148">
        <v>2022</v>
      </c>
      <c r="AM36" s="160" t="s">
        <v>43</v>
      </c>
      <c r="AN36" s="170"/>
      <c r="AO36" s="170"/>
      <c r="AP36" s="170"/>
      <c r="AQ36" s="170"/>
      <c r="AR36" s="170"/>
      <c r="AS36" s="170"/>
      <c r="AT36" s="170"/>
      <c r="AU36" s="170"/>
      <c r="AV36" s="170"/>
      <c r="AW36" s="160"/>
    </row>
    <row r="37" spans="1:49" s="23" customFormat="1" ht="33" customHeight="1" x14ac:dyDescent="0.25">
      <c r="A37" s="47">
        <v>3</v>
      </c>
      <c r="B37" s="148">
        <v>2213</v>
      </c>
      <c r="C37" s="47" t="s">
        <v>84</v>
      </c>
      <c r="D37" s="46" t="s">
        <v>45</v>
      </c>
      <c r="E37" s="159" t="s">
        <v>48</v>
      </c>
      <c r="F37" s="146">
        <v>18</v>
      </c>
      <c r="G37" s="47" t="s">
        <v>250</v>
      </c>
      <c r="H37" s="168" t="s">
        <v>64</v>
      </c>
      <c r="I37" s="168" t="s">
        <v>182</v>
      </c>
      <c r="J37" s="146">
        <v>2</v>
      </c>
      <c r="K37" s="144"/>
      <c r="L37" s="144"/>
      <c r="M37" s="159" t="s">
        <v>47</v>
      </c>
      <c r="N37" s="47" t="s">
        <v>209</v>
      </c>
      <c r="O37" s="160"/>
      <c r="P37" s="160"/>
      <c r="Q37" s="150">
        <f t="shared" si="16"/>
        <v>151.66667000000001</v>
      </c>
      <c r="R37" s="169">
        <v>182</v>
      </c>
      <c r="S37" s="48" t="s">
        <v>203</v>
      </c>
      <c r="T37" s="148" t="s">
        <v>84</v>
      </c>
      <c r="U37" s="148" t="s">
        <v>107</v>
      </c>
      <c r="V37" s="151">
        <v>44592</v>
      </c>
      <c r="W37" s="151">
        <f>EOMONTH(V37+28,0)</f>
        <v>44620</v>
      </c>
      <c r="X37" s="49" t="s">
        <v>43</v>
      </c>
      <c r="Y37" s="49" t="s">
        <v>43</v>
      </c>
      <c r="Z37" s="49" t="s">
        <v>43</v>
      </c>
      <c r="AA37" s="49" t="s">
        <v>43</v>
      </c>
      <c r="AB37" s="47" t="s">
        <v>250</v>
      </c>
      <c r="AC37" s="49" t="s">
        <v>39</v>
      </c>
      <c r="AD37" s="159">
        <v>796</v>
      </c>
      <c r="AE37" s="159" t="s">
        <v>40</v>
      </c>
      <c r="AF37" s="159">
        <v>1</v>
      </c>
      <c r="AG37" s="45">
        <v>97000000000</v>
      </c>
      <c r="AH37" s="47" t="s">
        <v>41</v>
      </c>
      <c r="AI37" s="103">
        <f t="shared" si="17"/>
        <v>44651</v>
      </c>
      <c r="AJ37" s="145">
        <f t="shared" si="18"/>
        <v>44651</v>
      </c>
      <c r="AK37" s="151">
        <v>44926</v>
      </c>
      <c r="AL37" s="148">
        <v>2022</v>
      </c>
      <c r="AM37" s="160" t="s">
        <v>43</v>
      </c>
      <c r="AN37" s="170"/>
      <c r="AO37" s="136"/>
      <c r="AP37" s="136"/>
      <c r="AQ37" s="136"/>
      <c r="AR37" s="136"/>
      <c r="AS37" s="136"/>
      <c r="AT37" s="136"/>
      <c r="AU37" s="136"/>
      <c r="AV37" s="136"/>
      <c r="AW37" s="160"/>
    </row>
    <row r="38" spans="1:49" s="23" customFormat="1" ht="42" customHeight="1" x14ac:dyDescent="0.25">
      <c r="A38" s="47">
        <v>3</v>
      </c>
      <c r="B38" s="148">
        <v>2213</v>
      </c>
      <c r="C38" s="47" t="s">
        <v>84</v>
      </c>
      <c r="D38" s="146" t="s">
        <v>45</v>
      </c>
      <c r="E38" s="159" t="s">
        <v>48</v>
      </c>
      <c r="F38" s="146">
        <v>19</v>
      </c>
      <c r="G38" s="47" t="s">
        <v>192</v>
      </c>
      <c r="H38" s="171" t="s">
        <v>63</v>
      </c>
      <c r="I38" s="171" t="s">
        <v>160</v>
      </c>
      <c r="J38" s="146">
        <v>2</v>
      </c>
      <c r="K38" s="146"/>
      <c r="L38" s="146"/>
      <c r="M38" s="159" t="s">
        <v>47</v>
      </c>
      <c r="N38" s="47" t="s">
        <v>209</v>
      </c>
      <c r="O38" s="47"/>
      <c r="P38" s="47"/>
      <c r="Q38" s="150">
        <f>ROUND(R38/1.2,5)</f>
        <v>490</v>
      </c>
      <c r="R38" s="123">
        <v>588</v>
      </c>
      <c r="S38" s="48" t="s">
        <v>203</v>
      </c>
      <c r="T38" s="148" t="s">
        <v>84</v>
      </c>
      <c r="U38" s="148" t="s">
        <v>107</v>
      </c>
      <c r="V38" s="151">
        <v>44620</v>
      </c>
      <c r="W38" s="151">
        <f>V38+30</f>
        <v>44650</v>
      </c>
      <c r="X38" s="49" t="s">
        <v>43</v>
      </c>
      <c r="Y38" s="49" t="s">
        <v>43</v>
      </c>
      <c r="Z38" s="49" t="s">
        <v>43</v>
      </c>
      <c r="AA38" s="49" t="s">
        <v>43</v>
      </c>
      <c r="AB38" s="47" t="str">
        <f>G38</f>
        <v>Оказание услуг по экспертизе промышленной безопасности подъемных сооружений</v>
      </c>
      <c r="AC38" s="49" t="s">
        <v>39</v>
      </c>
      <c r="AD38" s="45">
        <v>796</v>
      </c>
      <c r="AE38" s="45" t="s">
        <v>40</v>
      </c>
      <c r="AF38" s="47">
        <v>1</v>
      </c>
      <c r="AG38" s="45">
        <v>97000000000</v>
      </c>
      <c r="AH38" s="47" t="s">
        <v>41</v>
      </c>
      <c r="AI38" s="103">
        <f>W38+30</f>
        <v>44680</v>
      </c>
      <c r="AJ38" s="151">
        <v>44682</v>
      </c>
      <c r="AK38" s="151">
        <v>44926</v>
      </c>
      <c r="AL38" s="148">
        <v>2022</v>
      </c>
      <c r="AM38" s="47" t="s">
        <v>43</v>
      </c>
      <c r="AN38" s="170"/>
      <c r="AO38" s="170"/>
      <c r="AP38" s="170"/>
      <c r="AQ38" s="170"/>
      <c r="AR38" s="170"/>
      <c r="AS38" s="170"/>
      <c r="AT38" s="170"/>
      <c r="AU38" s="170"/>
      <c r="AV38" s="170"/>
      <c r="AW38" s="160"/>
    </row>
    <row r="39" spans="1:49" s="23" customFormat="1" ht="39" customHeight="1" x14ac:dyDescent="0.25">
      <c r="A39" s="47">
        <v>3</v>
      </c>
      <c r="B39" s="148">
        <v>2213</v>
      </c>
      <c r="C39" s="47" t="s">
        <v>84</v>
      </c>
      <c r="D39" s="146" t="s">
        <v>45</v>
      </c>
      <c r="E39" s="159" t="s">
        <v>48</v>
      </c>
      <c r="F39" s="146">
        <v>20</v>
      </c>
      <c r="G39" s="47" t="s">
        <v>251</v>
      </c>
      <c r="H39" s="171" t="s">
        <v>64</v>
      </c>
      <c r="I39" s="171" t="s">
        <v>64</v>
      </c>
      <c r="J39" s="146">
        <v>2</v>
      </c>
      <c r="K39" s="146"/>
      <c r="L39" s="146"/>
      <c r="M39" s="159" t="s">
        <v>47</v>
      </c>
      <c r="N39" s="47" t="s">
        <v>209</v>
      </c>
      <c r="O39" s="47"/>
      <c r="P39" s="47"/>
      <c r="Q39" s="150">
        <f>ROUND(R39/1.2,5)</f>
        <v>323.75700000000001</v>
      </c>
      <c r="R39" s="123">
        <v>388.50839999999999</v>
      </c>
      <c r="S39" s="48" t="s">
        <v>203</v>
      </c>
      <c r="T39" s="148" t="s">
        <v>84</v>
      </c>
      <c r="U39" s="148" t="s">
        <v>107</v>
      </c>
      <c r="V39" s="151">
        <v>44592</v>
      </c>
      <c r="W39" s="151">
        <f>EOMONTH(V39+28,0)</f>
        <v>44620</v>
      </c>
      <c r="X39" s="49" t="s">
        <v>43</v>
      </c>
      <c r="Y39" s="49" t="s">
        <v>43</v>
      </c>
      <c r="Z39" s="49" t="s">
        <v>43</v>
      </c>
      <c r="AA39" s="49" t="s">
        <v>43</v>
      </c>
      <c r="AB39" s="47" t="str">
        <f t="shared" ref="AB39" si="19">G39</f>
        <v>Выполнение работ по техническому обслуживанию и гарантийному ремонту автомобилей марки ГАЗ</v>
      </c>
      <c r="AC39" s="49" t="s">
        <v>39</v>
      </c>
      <c r="AD39" s="45">
        <v>796</v>
      </c>
      <c r="AE39" s="45" t="s">
        <v>40</v>
      </c>
      <c r="AF39" s="47">
        <v>1</v>
      </c>
      <c r="AG39" s="45">
        <v>97000000000</v>
      </c>
      <c r="AH39" s="47" t="s">
        <v>41</v>
      </c>
      <c r="AI39" s="103">
        <f t="shared" ref="AI39" si="20">EOMONTH(W39+28,0)</f>
        <v>44651</v>
      </c>
      <c r="AJ39" s="145">
        <f t="shared" ref="AJ39" si="21">AI39</f>
        <v>44651</v>
      </c>
      <c r="AK39" s="151">
        <v>44926</v>
      </c>
      <c r="AL39" s="148">
        <v>2022</v>
      </c>
      <c r="AM39" s="47" t="s">
        <v>43</v>
      </c>
      <c r="AN39" s="170"/>
      <c r="AO39" s="170"/>
      <c r="AP39" s="170"/>
      <c r="AQ39" s="170"/>
      <c r="AR39" s="170"/>
      <c r="AS39" s="170"/>
      <c r="AT39" s="170"/>
      <c r="AU39" s="170"/>
      <c r="AV39" s="170"/>
      <c r="AW39" s="160"/>
    </row>
    <row r="40" spans="1:49" s="23" customFormat="1" ht="42" customHeight="1" x14ac:dyDescent="0.25">
      <c r="A40" s="47">
        <v>3</v>
      </c>
      <c r="B40" s="148">
        <v>2213</v>
      </c>
      <c r="C40" s="47" t="s">
        <v>84</v>
      </c>
      <c r="D40" s="146" t="s">
        <v>45</v>
      </c>
      <c r="E40" s="159" t="s">
        <v>48</v>
      </c>
      <c r="F40" s="146">
        <v>21</v>
      </c>
      <c r="G40" s="47" t="s">
        <v>191</v>
      </c>
      <c r="H40" s="171" t="s">
        <v>64</v>
      </c>
      <c r="I40" s="171" t="s">
        <v>64</v>
      </c>
      <c r="J40" s="146">
        <v>2</v>
      </c>
      <c r="K40" s="146"/>
      <c r="L40" s="146"/>
      <c r="M40" s="159" t="s">
        <v>47</v>
      </c>
      <c r="N40" s="47" t="s">
        <v>209</v>
      </c>
      <c r="O40" s="47"/>
      <c r="P40" s="47"/>
      <c r="Q40" s="150">
        <f>ROUND(R40/1.2,5)</f>
        <v>146.05332999999999</v>
      </c>
      <c r="R40" s="123">
        <v>175.26400000000001</v>
      </c>
      <c r="S40" s="48" t="s">
        <v>203</v>
      </c>
      <c r="T40" s="148" t="s">
        <v>84</v>
      </c>
      <c r="U40" s="148" t="s">
        <v>107</v>
      </c>
      <c r="V40" s="151">
        <v>44620</v>
      </c>
      <c r="W40" s="151">
        <f t="shared" ref="W40:W43" si="22">EOMONTH(V40+30,0)</f>
        <v>44651</v>
      </c>
      <c r="X40" s="49" t="s">
        <v>43</v>
      </c>
      <c r="Y40" s="49" t="s">
        <v>43</v>
      </c>
      <c r="Z40" s="49" t="s">
        <v>43</v>
      </c>
      <c r="AA40" s="49" t="s">
        <v>43</v>
      </c>
      <c r="AB40" s="47" t="str">
        <f>G40</f>
        <v>Выполнение работ по техническому обслуживанию и гарантийному ремонту автомобиля Toyota Camry</v>
      </c>
      <c r="AC40" s="49" t="s">
        <v>39</v>
      </c>
      <c r="AD40" s="45">
        <v>796</v>
      </c>
      <c r="AE40" s="45" t="s">
        <v>40</v>
      </c>
      <c r="AF40" s="47">
        <v>1</v>
      </c>
      <c r="AG40" s="45">
        <v>97000000000</v>
      </c>
      <c r="AH40" s="47" t="s">
        <v>41</v>
      </c>
      <c r="AI40" s="151">
        <f t="shared" ref="AI40:AI43" si="23">EOMONTH(W40+30,0)</f>
        <v>44681</v>
      </c>
      <c r="AJ40" s="151">
        <f t="shared" ref="AJ40:AJ45" si="24">AI40</f>
        <v>44681</v>
      </c>
      <c r="AK40" s="151">
        <v>44926</v>
      </c>
      <c r="AL40" s="148">
        <v>2022</v>
      </c>
      <c r="AM40" s="47" t="s">
        <v>43</v>
      </c>
      <c r="AN40" s="170"/>
      <c r="AO40" s="170"/>
      <c r="AP40" s="170"/>
      <c r="AQ40" s="170"/>
      <c r="AR40" s="170"/>
      <c r="AS40" s="170"/>
      <c r="AT40" s="170"/>
      <c r="AU40" s="170"/>
      <c r="AV40" s="170"/>
      <c r="AW40" s="160"/>
    </row>
    <row r="41" spans="1:49" ht="45.75" customHeight="1" x14ac:dyDescent="0.25">
      <c r="A41" s="47">
        <v>3</v>
      </c>
      <c r="B41" s="148">
        <v>2213</v>
      </c>
      <c r="C41" s="47" t="s">
        <v>84</v>
      </c>
      <c r="D41" s="146" t="s">
        <v>45</v>
      </c>
      <c r="E41" s="146" t="s">
        <v>42</v>
      </c>
      <c r="F41" s="146">
        <v>22</v>
      </c>
      <c r="G41" s="47" t="s">
        <v>183</v>
      </c>
      <c r="H41" s="171" t="s">
        <v>64</v>
      </c>
      <c r="I41" s="171" t="s">
        <v>182</v>
      </c>
      <c r="J41" s="46">
        <v>2</v>
      </c>
      <c r="K41" s="45"/>
      <c r="L41" s="45"/>
      <c r="M41" s="159" t="s">
        <v>47</v>
      </c>
      <c r="N41" s="47" t="s">
        <v>209</v>
      </c>
      <c r="O41" s="47"/>
      <c r="P41" s="47"/>
      <c r="Q41" s="123">
        <f t="shared" ref="Q41:Q42" si="25">ROUND(R41/1.2,5)</f>
        <v>1152.1666700000001</v>
      </c>
      <c r="R41" s="123">
        <v>1382.6</v>
      </c>
      <c r="S41" s="153" t="s">
        <v>203</v>
      </c>
      <c r="T41" s="46" t="s">
        <v>84</v>
      </c>
      <c r="U41" s="46" t="s">
        <v>107</v>
      </c>
      <c r="V41" s="151">
        <v>44650</v>
      </c>
      <c r="W41" s="151">
        <f t="shared" si="22"/>
        <v>44681</v>
      </c>
      <c r="X41" s="49" t="s">
        <v>43</v>
      </c>
      <c r="Y41" s="49" t="s">
        <v>43</v>
      </c>
      <c r="Z41" s="49" t="s">
        <v>43</v>
      </c>
      <c r="AA41" s="49" t="s">
        <v>43</v>
      </c>
      <c r="AB41" s="47" t="s">
        <v>181</v>
      </c>
      <c r="AC41" s="49" t="s">
        <v>39</v>
      </c>
      <c r="AD41" s="45">
        <v>796</v>
      </c>
      <c r="AE41" s="45" t="s">
        <v>40</v>
      </c>
      <c r="AF41" s="47">
        <v>1</v>
      </c>
      <c r="AG41" s="45">
        <v>97000000000</v>
      </c>
      <c r="AH41" s="49" t="s">
        <v>41</v>
      </c>
      <c r="AI41" s="151">
        <f t="shared" si="23"/>
        <v>44712</v>
      </c>
      <c r="AJ41" s="145">
        <f t="shared" si="24"/>
        <v>44712</v>
      </c>
      <c r="AK41" s="145">
        <v>44742</v>
      </c>
      <c r="AL41" s="148">
        <v>2022</v>
      </c>
      <c r="AM41" s="45" t="s">
        <v>43</v>
      </c>
      <c r="AN41" s="49"/>
      <c r="AO41" s="172"/>
      <c r="AP41" s="172"/>
      <c r="AQ41" s="172"/>
      <c r="AR41" s="172"/>
      <c r="AS41" s="172"/>
      <c r="AT41" s="172"/>
      <c r="AU41" s="172"/>
      <c r="AV41" s="172"/>
      <c r="AW41" s="159"/>
    </row>
    <row r="42" spans="1:49" ht="34.5" customHeight="1" x14ac:dyDescent="0.25">
      <c r="A42" s="47">
        <v>3</v>
      </c>
      <c r="B42" s="148">
        <v>2213</v>
      </c>
      <c r="C42" s="47" t="s">
        <v>84</v>
      </c>
      <c r="D42" s="146" t="s">
        <v>45</v>
      </c>
      <c r="E42" s="146" t="s">
        <v>42</v>
      </c>
      <c r="F42" s="146">
        <v>23</v>
      </c>
      <c r="G42" s="47" t="s">
        <v>180</v>
      </c>
      <c r="H42" s="171" t="s">
        <v>174</v>
      </c>
      <c r="I42" s="171" t="s">
        <v>175</v>
      </c>
      <c r="J42" s="46">
        <v>2</v>
      </c>
      <c r="K42" s="45"/>
      <c r="L42" s="45"/>
      <c r="M42" s="159" t="s">
        <v>47</v>
      </c>
      <c r="N42" s="47" t="s">
        <v>209</v>
      </c>
      <c r="O42" s="47"/>
      <c r="P42" s="47"/>
      <c r="Q42" s="123">
        <f t="shared" si="25"/>
        <v>1516.8</v>
      </c>
      <c r="R42" s="123">
        <v>1820.16</v>
      </c>
      <c r="S42" s="153" t="s">
        <v>203</v>
      </c>
      <c r="T42" s="46" t="s">
        <v>84</v>
      </c>
      <c r="U42" s="46" t="s">
        <v>107</v>
      </c>
      <c r="V42" s="151">
        <v>44650</v>
      </c>
      <c r="W42" s="151">
        <f t="shared" si="22"/>
        <v>44681</v>
      </c>
      <c r="X42" s="49" t="s">
        <v>43</v>
      </c>
      <c r="Y42" s="49" t="s">
        <v>43</v>
      </c>
      <c r="Z42" s="49" t="s">
        <v>43</v>
      </c>
      <c r="AA42" s="49" t="s">
        <v>43</v>
      </c>
      <c r="AB42" s="47" t="s">
        <v>181</v>
      </c>
      <c r="AC42" s="49" t="s">
        <v>39</v>
      </c>
      <c r="AD42" s="45">
        <v>796</v>
      </c>
      <c r="AE42" s="45" t="s">
        <v>40</v>
      </c>
      <c r="AF42" s="47">
        <v>1</v>
      </c>
      <c r="AG42" s="45">
        <v>97000000000</v>
      </c>
      <c r="AH42" s="49" t="s">
        <v>41</v>
      </c>
      <c r="AI42" s="151">
        <f t="shared" si="23"/>
        <v>44712</v>
      </c>
      <c r="AJ42" s="145">
        <f t="shared" si="24"/>
        <v>44712</v>
      </c>
      <c r="AK42" s="145">
        <f>AJ42+60</f>
        <v>44772</v>
      </c>
      <c r="AL42" s="148">
        <v>2022</v>
      </c>
      <c r="AM42" s="45" t="s">
        <v>43</v>
      </c>
      <c r="AN42" s="173"/>
      <c r="AO42" s="172"/>
      <c r="AP42" s="172"/>
      <c r="AQ42" s="172"/>
      <c r="AR42" s="172"/>
      <c r="AS42" s="172"/>
      <c r="AT42" s="172"/>
      <c r="AU42" s="172"/>
      <c r="AV42" s="172"/>
      <c r="AW42" s="170"/>
    </row>
    <row r="43" spans="1:49" s="23" customFormat="1" ht="35.25" customHeight="1" x14ac:dyDescent="0.25">
      <c r="A43" s="47">
        <v>3</v>
      </c>
      <c r="B43" s="148">
        <v>2213</v>
      </c>
      <c r="C43" s="47" t="s">
        <v>84</v>
      </c>
      <c r="D43" s="146" t="s">
        <v>45</v>
      </c>
      <c r="E43" s="159" t="s">
        <v>48</v>
      </c>
      <c r="F43" s="146">
        <v>24</v>
      </c>
      <c r="G43" s="47" t="s">
        <v>252</v>
      </c>
      <c r="H43" s="171" t="s">
        <v>83</v>
      </c>
      <c r="I43" s="171" t="s">
        <v>83</v>
      </c>
      <c r="J43" s="146">
        <v>2</v>
      </c>
      <c r="K43" s="146"/>
      <c r="L43" s="146"/>
      <c r="M43" s="159" t="s">
        <v>47</v>
      </c>
      <c r="N43" s="47" t="s">
        <v>124</v>
      </c>
      <c r="O43" s="47"/>
      <c r="P43" s="47"/>
      <c r="Q43" s="150">
        <f>ROUND(R43/1.2,5)</f>
        <v>200.0455</v>
      </c>
      <c r="R43" s="123">
        <v>240.05459999999999</v>
      </c>
      <c r="S43" s="48" t="s">
        <v>203</v>
      </c>
      <c r="T43" s="148" t="s">
        <v>84</v>
      </c>
      <c r="U43" s="148" t="s">
        <v>107</v>
      </c>
      <c r="V43" s="151">
        <v>44650</v>
      </c>
      <c r="W43" s="151">
        <f t="shared" si="22"/>
        <v>44681</v>
      </c>
      <c r="X43" s="49" t="s">
        <v>43</v>
      </c>
      <c r="Y43" s="49" t="s">
        <v>43</v>
      </c>
      <c r="Z43" s="49" t="s">
        <v>43</v>
      </c>
      <c r="AA43" s="49" t="s">
        <v>43</v>
      </c>
      <c r="AB43" s="47" t="str">
        <f t="shared" ref="AB43" si="26">G43</f>
        <v>Выполнение работ по комплексному обследованию и техническое освидетельствование зданий и сооружений</v>
      </c>
      <c r="AC43" s="49" t="s">
        <v>39</v>
      </c>
      <c r="AD43" s="45">
        <v>796</v>
      </c>
      <c r="AE43" s="45" t="s">
        <v>40</v>
      </c>
      <c r="AF43" s="47">
        <v>1</v>
      </c>
      <c r="AG43" s="45">
        <v>97000000000</v>
      </c>
      <c r="AH43" s="47" t="s">
        <v>41</v>
      </c>
      <c r="AI43" s="151">
        <f t="shared" si="23"/>
        <v>44712</v>
      </c>
      <c r="AJ43" s="151">
        <f t="shared" si="24"/>
        <v>44712</v>
      </c>
      <c r="AK43" s="151">
        <f>EOMONTH(AJ43+30,0)</f>
        <v>44742</v>
      </c>
      <c r="AL43" s="148">
        <v>2022</v>
      </c>
      <c r="AM43" s="47" t="s">
        <v>43</v>
      </c>
      <c r="AN43" s="170"/>
      <c r="AO43" s="170"/>
      <c r="AP43" s="170"/>
      <c r="AQ43" s="170"/>
      <c r="AR43" s="170"/>
      <c r="AS43" s="170"/>
      <c r="AT43" s="170"/>
      <c r="AU43" s="170"/>
      <c r="AV43" s="170"/>
      <c r="AW43" s="160"/>
    </row>
    <row r="44" spans="1:49" s="23" customFormat="1" ht="35.25" customHeight="1" x14ac:dyDescent="0.25">
      <c r="A44" s="47">
        <v>3</v>
      </c>
      <c r="B44" s="148">
        <v>2213</v>
      </c>
      <c r="C44" s="47" t="s">
        <v>84</v>
      </c>
      <c r="D44" s="146" t="s">
        <v>45</v>
      </c>
      <c r="E44" s="159" t="s">
        <v>48</v>
      </c>
      <c r="F44" s="146">
        <v>25</v>
      </c>
      <c r="G44" s="47" t="s">
        <v>197</v>
      </c>
      <c r="H44" s="171" t="s">
        <v>154</v>
      </c>
      <c r="I44" s="171" t="s">
        <v>167</v>
      </c>
      <c r="J44" s="146">
        <v>2</v>
      </c>
      <c r="K44" s="146"/>
      <c r="L44" s="146"/>
      <c r="M44" s="159" t="s">
        <v>47</v>
      </c>
      <c r="N44" s="47" t="s">
        <v>124</v>
      </c>
      <c r="O44" s="47"/>
      <c r="P44" s="47"/>
      <c r="Q44" s="150">
        <f>ROUND(R44/1.2,5)</f>
        <v>1574.4719299999999</v>
      </c>
      <c r="R44" s="123">
        <v>1889.3663200000001</v>
      </c>
      <c r="S44" s="48" t="s">
        <v>203</v>
      </c>
      <c r="T44" s="148" t="s">
        <v>84</v>
      </c>
      <c r="U44" s="148" t="s">
        <v>107</v>
      </c>
      <c r="V44" s="151">
        <v>44712</v>
      </c>
      <c r="W44" s="151">
        <f>EOMONTH(V44+28,0)</f>
        <v>44742</v>
      </c>
      <c r="X44" s="49" t="s">
        <v>43</v>
      </c>
      <c r="Y44" s="49" t="s">
        <v>43</v>
      </c>
      <c r="Z44" s="49" t="s">
        <v>43</v>
      </c>
      <c r="AA44" s="49" t="s">
        <v>43</v>
      </c>
      <c r="AB44" s="47" t="str">
        <f t="shared" ref="AB44:AB46" si="27">G44</f>
        <v>Выполнение работ по  ремонту кровли</v>
      </c>
      <c r="AC44" s="49" t="s">
        <v>39</v>
      </c>
      <c r="AD44" s="45">
        <v>796</v>
      </c>
      <c r="AE44" s="45" t="s">
        <v>40</v>
      </c>
      <c r="AF44" s="47">
        <v>1</v>
      </c>
      <c r="AG44" s="45">
        <v>97000000000</v>
      </c>
      <c r="AH44" s="47" t="s">
        <v>41</v>
      </c>
      <c r="AI44" s="151">
        <f>EOMONTH(W44+30,0)</f>
        <v>44773</v>
      </c>
      <c r="AJ44" s="151">
        <f t="shared" si="24"/>
        <v>44773</v>
      </c>
      <c r="AK44" s="151">
        <f>EOMONTH(AJ44+30,0)</f>
        <v>44804</v>
      </c>
      <c r="AL44" s="148">
        <v>2022</v>
      </c>
      <c r="AM44" s="47" t="s">
        <v>43</v>
      </c>
      <c r="AN44" s="170"/>
      <c r="AO44" s="170"/>
      <c r="AP44" s="170"/>
      <c r="AQ44" s="170"/>
      <c r="AR44" s="170"/>
      <c r="AS44" s="170"/>
      <c r="AT44" s="170"/>
      <c r="AU44" s="170"/>
      <c r="AV44" s="170"/>
      <c r="AW44" s="160"/>
    </row>
    <row r="45" spans="1:49" s="22" customFormat="1" ht="23.25" customHeight="1" x14ac:dyDescent="0.25">
      <c r="A45" s="45">
        <v>3</v>
      </c>
      <c r="B45" s="46">
        <v>2213</v>
      </c>
      <c r="C45" s="47" t="s">
        <v>84</v>
      </c>
      <c r="D45" s="148" t="s">
        <v>50</v>
      </c>
      <c r="E45" s="47" t="s">
        <v>42</v>
      </c>
      <c r="F45" s="46">
        <v>26</v>
      </c>
      <c r="G45" s="49" t="s">
        <v>168</v>
      </c>
      <c r="H45" s="54" t="s">
        <v>104</v>
      </c>
      <c r="I45" s="54" t="s">
        <v>103</v>
      </c>
      <c r="J45" s="46">
        <v>1</v>
      </c>
      <c r="K45" s="46"/>
      <c r="L45" s="46"/>
      <c r="M45" s="45" t="s">
        <v>47</v>
      </c>
      <c r="N45" s="47" t="s">
        <v>209</v>
      </c>
      <c r="O45" s="47"/>
      <c r="P45" s="47"/>
      <c r="Q45" s="150">
        <f>ROUND(R45/1.2,5)</f>
        <v>278.33841999999999</v>
      </c>
      <c r="R45" s="113">
        <v>334.0061</v>
      </c>
      <c r="S45" s="153" t="s">
        <v>203</v>
      </c>
      <c r="T45" s="46" t="s">
        <v>84</v>
      </c>
      <c r="U45" s="148" t="s">
        <v>107</v>
      </c>
      <c r="V45" s="105">
        <v>44620</v>
      </c>
      <c r="W45" s="151">
        <f t="shared" ref="W45:W46" si="28">EOMONTH(V45+28,0)</f>
        <v>44651</v>
      </c>
      <c r="X45" s="49" t="s">
        <v>43</v>
      </c>
      <c r="Y45" s="49" t="s">
        <v>43</v>
      </c>
      <c r="Z45" s="49" t="s">
        <v>43</v>
      </c>
      <c r="AA45" s="49" t="s">
        <v>43</v>
      </c>
      <c r="AB45" s="49" t="str">
        <f>G45</f>
        <v>Поставка электротехнической продукции</v>
      </c>
      <c r="AC45" s="49" t="s">
        <v>39</v>
      </c>
      <c r="AD45" s="159">
        <v>876</v>
      </c>
      <c r="AE45" s="159" t="s">
        <v>123</v>
      </c>
      <c r="AF45" s="159">
        <v>1</v>
      </c>
      <c r="AG45" s="45">
        <v>97000000000</v>
      </c>
      <c r="AH45" s="47" t="s">
        <v>41</v>
      </c>
      <c r="AI45" s="151">
        <f>EOMONTH(W45+30,0)</f>
        <v>44681</v>
      </c>
      <c r="AJ45" s="151">
        <f t="shared" si="24"/>
        <v>44681</v>
      </c>
      <c r="AK45" s="145">
        <v>44926</v>
      </c>
      <c r="AL45" s="146">
        <v>2022</v>
      </c>
      <c r="AM45" s="47" t="s">
        <v>43</v>
      </c>
      <c r="AN45" s="47"/>
      <c r="AO45" s="47"/>
      <c r="AP45" s="47"/>
      <c r="AQ45" s="47"/>
      <c r="AR45" s="47"/>
      <c r="AS45" s="47"/>
      <c r="AT45" s="47"/>
      <c r="AU45" s="47"/>
      <c r="AV45" s="47"/>
      <c r="AW45" s="49"/>
    </row>
    <row r="46" spans="1:49" s="174" customFormat="1" ht="33.75" customHeight="1" x14ac:dyDescent="0.25">
      <c r="A46" s="47">
        <v>3</v>
      </c>
      <c r="B46" s="148">
        <v>2213</v>
      </c>
      <c r="C46" s="47" t="s">
        <v>84</v>
      </c>
      <c r="D46" s="148" t="s">
        <v>50</v>
      </c>
      <c r="E46" s="47" t="s">
        <v>46</v>
      </c>
      <c r="F46" s="146">
        <v>27</v>
      </c>
      <c r="G46" s="47" t="s">
        <v>198</v>
      </c>
      <c r="H46" s="147" t="s">
        <v>66</v>
      </c>
      <c r="I46" s="147" t="s">
        <v>65</v>
      </c>
      <c r="J46" s="146">
        <v>1</v>
      </c>
      <c r="K46" s="146"/>
      <c r="L46" s="146"/>
      <c r="M46" s="47" t="s">
        <v>47</v>
      </c>
      <c r="N46" s="47" t="s">
        <v>124</v>
      </c>
      <c r="O46" s="47"/>
      <c r="P46" s="47"/>
      <c r="Q46" s="150">
        <f>ROUND(R46/1.2,5)</f>
        <v>238.20667</v>
      </c>
      <c r="R46" s="123">
        <v>285.84800000000001</v>
      </c>
      <c r="S46" s="48" t="s">
        <v>203</v>
      </c>
      <c r="T46" s="148" t="s">
        <v>84</v>
      </c>
      <c r="U46" s="148" t="s">
        <v>107</v>
      </c>
      <c r="V46" s="151">
        <v>44712</v>
      </c>
      <c r="W46" s="151">
        <f t="shared" si="28"/>
        <v>44742</v>
      </c>
      <c r="X46" s="49" t="s">
        <v>43</v>
      </c>
      <c r="Y46" s="49" t="s">
        <v>43</v>
      </c>
      <c r="Z46" s="49" t="s">
        <v>43</v>
      </c>
      <c r="AA46" s="49" t="s">
        <v>43</v>
      </c>
      <c r="AB46" s="47" t="str">
        <f t="shared" si="27"/>
        <v>Выполнение работ по проведению электрических испытаний электрооборудования, кранов и вышек</v>
      </c>
      <c r="AC46" s="49" t="s">
        <v>39</v>
      </c>
      <c r="AD46" s="45">
        <v>796</v>
      </c>
      <c r="AE46" s="45" t="s">
        <v>40</v>
      </c>
      <c r="AF46" s="47">
        <v>1</v>
      </c>
      <c r="AG46" s="45">
        <v>97000000000</v>
      </c>
      <c r="AH46" s="47" t="s">
        <v>41</v>
      </c>
      <c r="AI46" s="151">
        <f>EOMONTH(W46+30,0)</f>
        <v>44773</v>
      </c>
      <c r="AJ46" s="151">
        <f t="shared" ref="AJ46" si="29">AI46</f>
        <v>44773</v>
      </c>
      <c r="AK46" s="151">
        <f>EOMONTH(AJ46+30,0)</f>
        <v>44804</v>
      </c>
      <c r="AL46" s="148">
        <v>2022</v>
      </c>
      <c r="AM46" s="47" t="s">
        <v>43</v>
      </c>
      <c r="AN46" s="47"/>
      <c r="AO46" s="47"/>
      <c r="AP46" s="47"/>
      <c r="AQ46" s="47"/>
      <c r="AR46" s="47"/>
      <c r="AS46" s="47"/>
      <c r="AT46" s="47"/>
      <c r="AU46" s="47"/>
      <c r="AV46" s="47"/>
      <c r="AW46" s="47"/>
    </row>
    <row r="47" spans="1:49" s="17" customFormat="1" ht="12.75" x14ac:dyDescent="0.25">
      <c r="A47" s="59"/>
      <c r="B47" s="55"/>
      <c r="C47" s="59"/>
      <c r="D47" s="55"/>
      <c r="E47" s="59"/>
      <c r="F47" s="55"/>
      <c r="G47" s="16"/>
      <c r="H47" s="67"/>
      <c r="I47" s="67"/>
      <c r="J47" s="55"/>
      <c r="K47" s="55"/>
      <c r="L47" s="55"/>
      <c r="M47" s="59"/>
      <c r="N47" s="21"/>
      <c r="O47" s="21"/>
      <c r="P47" s="21"/>
      <c r="Q47" s="116"/>
      <c r="R47" s="119"/>
      <c r="S47" s="58"/>
      <c r="T47" s="55"/>
      <c r="U47" s="55"/>
      <c r="V47" s="106"/>
      <c r="W47" s="106"/>
      <c r="X47" s="16"/>
      <c r="Y47" s="16"/>
      <c r="Z47" s="16"/>
      <c r="AA47" s="16"/>
      <c r="AB47" s="68"/>
      <c r="AC47" s="16"/>
      <c r="AD47" s="69"/>
      <c r="AE47" s="69"/>
      <c r="AF47" s="69"/>
      <c r="AG47" s="59"/>
      <c r="AH47" s="16"/>
      <c r="AI47" s="106"/>
      <c r="AJ47" s="106"/>
      <c r="AK47" s="106"/>
      <c r="AL47" s="55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16"/>
    </row>
    <row r="48" spans="1:49" s="23" customFormat="1" ht="33.75" customHeight="1" x14ac:dyDescent="0.25">
      <c r="A48" s="47">
        <v>3</v>
      </c>
      <c r="B48" s="148">
        <v>2223</v>
      </c>
      <c r="C48" s="47" t="s">
        <v>84</v>
      </c>
      <c r="D48" s="46" t="s">
        <v>38</v>
      </c>
      <c r="E48" s="159" t="s">
        <v>42</v>
      </c>
      <c r="F48" s="146">
        <v>18</v>
      </c>
      <c r="G48" s="47" t="s">
        <v>115</v>
      </c>
      <c r="H48" s="168" t="s">
        <v>67</v>
      </c>
      <c r="I48" s="168" t="s">
        <v>67</v>
      </c>
      <c r="J48" s="146">
        <v>1</v>
      </c>
      <c r="K48" s="144"/>
      <c r="L48" s="144"/>
      <c r="M48" s="159" t="s">
        <v>47</v>
      </c>
      <c r="N48" s="47" t="s">
        <v>209</v>
      </c>
      <c r="O48" s="160"/>
      <c r="P48" s="160"/>
      <c r="Q48" s="150">
        <f t="shared" ref="Q48:Q49" si="30">ROUND(R48/1.2,5)</f>
        <v>64.607020000000006</v>
      </c>
      <c r="R48" s="169">
        <v>77.528419999999997</v>
      </c>
      <c r="S48" s="48" t="s">
        <v>178</v>
      </c>
      <c r="T48" s="148" t="s">
        <v>84</v>
      </c>
      <c r="U48" s="148" t="s">
        <v>107</v>
      </c>
      <c r="V48" s="151">
        <v>44620</v>
      </c>
      <c r="W48" s="151">
        <v>44651</v>
      </c>
      <c r="X48" s="49" t="s">
        <v>43</v>
      </c>
      <c r="Y48" s="49" t="s">
        <v>43</v>
      </c>
      <c r="Z48" s="49" t="s">
        <v>43</v>
      </c>
      <c r="AA48" s="49" t="s">
        <v>43</v>
      </c>
      <c r="AB48" s="47" t="str">
        <f>G48</f>
        <v>Поставка хозяйственного инвентаря</v>
      </c>
      <c r="AC48" s="49" t="s">
        <v>39</v>
      </c>
      <c r="AD48" s="45">
        <v>876</v>
      </c>
      <c r="AE48" s="45" t="s">
        <v>123</v>
      </c>
      <c r="AF48" s="47">
        <v>1</v>
      </c>
      <c r="AG48" s="45">
        <v>97000000000</v>
      </c>
      <c r="AH48" s="47" t="s">
        <v>41</v>
      </c>
      <c r="AI48" s="103">
        <v>44681</v>
      </c>
      <c r="AJ48" s="151">
        <v>44682</v>
      </c>
      <c r="AK48" s="151">
        <v>44712</v>
      </c>
      <c r="AL48" s="148">
        <v>2022</v>
      </c>
      <c r="AM48" s="160" t="s">
        <v>43</v>
      </c>
      <c r="AN48" s="170"/>
      <c r="AO48" s="170"/>
      <c r="AP48" s="170"/>
      <c r="AQ48" s="170"/>
      <c r="AR48" s="170"/>
      <c r="AS48" s="170"/>
      <c r="AT48" s="170"/>
      <c r="AU48" s="170"/>
      <c r="AV48" s="170"/>
      <c r="AW48" s="160"/>
    </row>
    <row r="49" spans="1:248" s="23" customFormat="1" ht="33.75" customHeight="1" x14ac:dyDescent="0.25">
      <c r="A49" s="47">
        <v>3</v>
      </c>
      <c r="B49" s="148">
        <v>2223</v>
      </c>
      <c r="C49" s="47" t="s">
        <v>84</v>
      </c>
      <c r="D49" s="46" t="s">
        <v>38</v>
      </c>
      <c r="E49" s="159" t="s">
        <v>42</v>
      </c>
      <c r="F49" s="146">
        <v>19</v>
      </c>
      <c r="G49" s="47" t="s">
        <v>244</v>
      </c>
      <c r="H49" s="168" t="s">
        <v>69</v>
      </c>
      <c r="I49" s="168" t="s">
        <v>245</v>
      </c>
      <c r="J49" s="146">
        <v>1</v>
      </c>
      <c r="K49" s="144"/>
      <c r="L49" s="144"/>
      <c r="M49" s="159" t="s">
        <v>47</v>
      </c>
      <c r="N49" s="47" t="s">
        <v>209</v>
      </c>
      <c r="O49" s="160"/>
      <c r="P49" s="160"/>
      <c r="Q49" s="150">
        <f t="shared" si="30"/>
        <v>82.543719999999993</v>
      </c>
      <c r="R49" s="169">
        <v>99.052459999999996</v>
      </c>
      <c r="S49" s="48" t="s">
        <v>178</v>
      </c>
      <c r="T49" s="148" t="s">
        <v>84</v>
      </c>
      <c r="U49" s="148" t="s">
        <v>107</v>
      </c>
      <c r="V49" s="151">
        <v>44592</v>
      </c>
      <c r="W49" s="151">
        <f>EOMONTH(V49+28,0)</f>
        <v>44620</v>
      </c>
      <c r="X49" s="49" t="s">
        <v>43</v>
      </c>
      <c r="Y49" s="49" t="s">
        <v>43</v>
      </c>
      <c r="Z49" s="49" t="s">
        <v>43</v>
      </c>
      <c r="AA49" s="49" t="s">
        <v>43</v>
      </c>
      <c r="AB49" s="160" t="s">
        <v>244</v>
      </c>
      <c r="AC49" s="49" t="s">
        <v>39</v>
      </c>
      <c r="AD49" s="175">
        <v>876</v>
      </c>
      <c r="AE49" s="175" t="s">
        <v>123</v>
      </c>
      <c r="AF49" s="160">
        <v>1</v>
      </c>
      <c r="AG49" s="45">
        <v>97000000000</v>
      </c>
      <c r="AH49" s="47" t="s">
        <v>41</v>
      </c>
      <c r="AI49" s="103">
        <f t="shared" ref="AI49:AI52" si="31">EOMONTH(W49+28,0)</f>
        <v>44651</v>
      </c>
      <c r="AJ49" s="145">
        <f t="shared" ref="AJ49:AJ51" si="32">AI49</f>
        <v>44651</v>
      </c>
      <c r="AK49" s="151">
        <v>44926</v>
      </c>
      <c r="AL49" s="148">
        <v>2022</v>
      </c>
      <c r="AM49" s="160" t="s">
        <v>43</v>
      </c>
      <c r="AN49" s="170"/>
      <c r="AO49" s="170"/>
      <c r="AP49" s="170"/>
      <c r="AQ49" s="170"/>
      <c r="AR49" s="170"/>
      <c r="AS49" s="170"/>
      <c r="AT49" s="170"/>
      <c r="AU49" s="170"/>
      <c r="AV49" s="170"/>
      <c r="AW49" s="160"/>
    </row>
    <row r="50" spans="1:248" s="22" customFormat="1" ht="38.25" customHeight="1" x14ac:dyDescent="0.25">
      <c r="A50" s="45">
        <v>3</v>
      </c>
      <c r="B50" s="46">
        <v>2223</v>
      </c>
      <c r="C50" s="45" t="s">
        <v>84</v>
      </c>
      <c r="D50" s="46" t="s">
        <v>38</v>
      </c>
      <c r="E50" s="45" t="s">
        <v>42</v>
      </c>
      <c r="F50" s="46">
        <v>20</v>
      </c>
      <c r="G50" s="49" t="s">
        <v>117</v>
      </c>
      <c r="H50" s="54" t="s">
        <v>118</v>
      </c>
      <c r="I50" s="54" t="s">
        <v>118</v>
      </c>
      <c r="J50" s="46">
        <v>1</v>
      </c>
      <c r="K50" s="46"/>
      <c r="L50" s="46"/>
      <c r="M50" s="45" t="s">
        <v>47</v>
      </c>
      <c r="N50" s="47" t="s">
        <v>209</v>
      </c>
      <c r="O50" s="47"/>
      <c r="P50" s="47"/>
      <c r="Q50" s="150">
        <f>ROUND(R50/1.2,5)</f>
        <v>43.331850000000003</v>
      </c>
      <c r="R50" s="113">
        <v>51.998220000000003</v>
      </c>
      <c r="S50" s="153" t="s">
        <v>178</v>
      </c>
      <c r="T50" s="46" t="s">
        <v>84</v>
      </c>
      <c r="U50" s="46" t="s">
        <v>107</v>
      </c>
      <c r="V50" s="151">
        <v>44592</v>
      </c>
      <c r="W50" s="151">
        <f>EOMONTH(V50+28,0)</f>
        <v>44620</v>
      </c>
      <c r="X50" s="49" t="s">
        <v>43</v>
      </c>
      <c r="Y50" s="49" t="s">
        <v>43</v>
      </c>
      <c r="Z50" s="49" t="s">
        <v>43</v>
      </c>
      <c r="AA50" s="49" t="s">
        <v>43</v>
      </c>
      <c r="AB50" s="167" t="str">
        <f>G50</f>
        <v>Поставка крепежных изделий</v>
      </c>
      <c r="AC50" s="49" t="s">
        <v>39</v>
      </c>
      <c r="AD50" s="159">
        <v>876</v>
      </c>
      <c r="AE50" s="159" t="s">
        <v>123</v>
      </c>
      <c r="AF50" s="159">
        <v>1</v>
      </c>
      <c r="AG50" s="45">
        <v>97000000000</v>
      </c>
      <c r="AH50" s="49" t="s">
        <v>41</v>
      </c>
      <c r="AI50" s="103">
        <f t="shared" si="31"/>
        <v>44651</v>
      </c>
      <c r="AJ50" s="145">
        <f t="shared" si="32"/>
        <v>44651</v>
      </c>
      <c r="AK50" s="151">
        <v>44926</v>
      </c>
      <c r="AL50" s="148">
        <v>2022</v>
      </c>
      <c r="AM50" s="45" t="s">
        <v>43</v>
      </c>
      <c r="AN50" s="45"/>
      <c r="AO50" s="45"/>
      <c r="AP50" s="45"/>
      <c r="AQ50" s="45"/>
      <c r="AR50" s="45"/>
      <c r="AS50" s="45"/>
      <c r="AT50" s="45"/>
      <c r="AU50" s="45"/>
      <c r="AV50" s="45"/>
      <c r="AW50" s="49"/>
    </row>
    <row r="51" spans="1:248" s="22" customFormat="1" ht="38.25" customHeight="1" x14ac:dyDescent="0.25">
      <c r="A51" s="45">
        <v>3</v>
      </c>
      <c r="B51" s="46">
        <v>2223</v>
      </c>
      <c r="C51" s="45" t="s">
        <v>84</v>
      </c>
      <c r="D51" s="46" t="s">
        <v>38</v>
      </c>
      <c r="E51" s="45" t="s">
        <v>42</v>
      </c>
      <c r="F51" s="46">
        <v>21</v>
      </c>
      <c r="G51" s="49" t="s">
        <v>246</v>
      </c>
      <c r="H51" s="54" t="s">
        <v>247</v>
      </c>
      <c r="I51" s="54" t="s">
        <v>247</v>
      </c>
      <c r="J51" s="46">
        <v>1</v>
      </c>
      <c r="K51" s="46"/>
      <c r="L51" s="46"/>
      <c r="M51" s="45" t="s">
        <v>47</v>
      </c>
      <c r="N51" s="47" t="s">
        <v>209</v>
      </c>
      <c r="O51" s="47"/>
      <c r="P51" s="47"/>
      <c r="Q51" s="150">
        <f>ROUND(R51/1.2,5)</f>
        <v>59.92998</v>
      </c>
      <c r="R51" s="113">
        <v>71.915970000000002</v>
      </c>
      <c r="S51" s="153" t="s">
        <v>178</v>
      </c>
      <c r="T51" s="46" t="s">
        <v>84</v>
      </c>
      <c r="U51" s="46" t="s">
        <v>107</v>
      </c>
      <c r="V51" s="151">
        <v>44592</v>
      </c>
      <c r="W51" s="151">
        <f>EOMONTH(V51+28,0)</f>
        <v>44620</v>
      </c>
      <c r="X51" s="49" t="s">
        <v>43</v>
      </c>
      <c r="Y51" s="49" t="s">
        <v>43</v>
      </c>
      <c r="Z51" s="49" t="s">
        <v>43</v>
      </c>
      <c r="AA51" s="49" t="s">
        <v>43</v>
      </c>
      <c r="AB51" s="176" t="s">
        <v>246</v>
      </c>
      <c r="AC51" s="49" t="s">
        <v>39</v>
      </c>
      <c r="AD51" s="170">
        <v>876</v>
      </c>
      <c r="AE51" s="170" t="s">
        <v>123</v>
      </c>
      <c r="AF51" s="170">
        <v>1</v>
      </c>
      <c r="AG51" s="45">
        <v>97000000000</v>
      </c>
      <c r="AH51" s="49" t="s">
        <v>41</v>
      </c>
      <c r="AI51" s="103">
        <f t="shared" si="31"/>
        <v>44651</v>
      </c>
      <c r="AJ51" s="145">
        <f t="shared" si="32"/>
        <v>44651</v>
      </c>
      <c r="AK51" s="151">
        <v>44926</v>
      </c>
      <c r="AL51" s="148">
        <v>2022</v>
      </c>
      <c r="AM51" s="45" t="s">
        <v>43</v>
      </c>
      <c r="AN51" s="45"/>
      <c r="AO51" s="45"/>
      <c r="AP51" s="45"/>
      <c r="AQ51" s="45"/>
      <c r="AR51" s="45"/>
      <c r="AS51" s="45"/>
      <c r="AT51" s="45"/>
      <c r="AU51" s="45"/>
      <c r="AV51" s="45"/>
      <c r="AW51" s="49"/>
    </row>
    <row r="52" spans="1:248" s="22" customFormat="1" ht="25.5" x14ac:dyDescent="0.25">
      <c r="A52" s="45">
        <v>3</v>
      </c>
      <c r="B52" s="46">
        <v>2223</v>
      </c>
      <c r="C52" s="45" t="s">
        <v>84</v>
      </c>
      <c r="D52" s="46" t="s">
        <v>38</v>
      </c>
      <c r="E52" s="45" t="s">
        <v>42</v>
      </c>
      <c r="F52" s="46">
        <v>22</v>
      </c>
      <c r="G52" s="49" t="s">
        <v>112</v>
      </c>
      <c r="H52" s="54" t="s">
        <v>113</v>
      </c>
      <c r="I52" s="54" t="s">
        <v>114</v>
      </c>
      <c r="J52" s="46">
        <v>1</v>
      </c>
      <c r="K52" s="46"/>
      <c r="L52" s="46"/>
      <c r="M52" s="45" t="s">
        <v>47</v>
      </c>
      <c r="N52" s="47" t="s">
        <v>209</v>
      </c>
      <c r="O52" s="47"/>
      <c r="P52" s="47"/>
      <c r="Q52" s="150">
        <f>ROUND(R52/1.2,5)</f>
        <v>68.749499999999998</v>
      </c>
      <c r="R52" s="113">
        <v>82.499399999999994</v>
      </c>
      <c r="S52" s="153" t="s">
        <v>178</v>
      </c>
      <c r="T52" s="46" t="s">
        <v>84</v>
      </c>
      <c r="U52" s="148" t="s">
        <v>107</v>
      </c>
      <c r="V52" s="145">
        <v>44650</v>
      </c>
      <c r="W52" s="145">
        <v>44681</v>
      </c>
      <c r="X52" s="49" t="s">
        <v>43</v>
      </c>
      <c r="Y52" s="49" t="s">
        <v>43</v>
      </c>
      <c r="Z52" s="49" t="s">
        <v>43</v>
      </c>
      <c r="AA52" s="49" t="s">
        <v>43</v>
      </c>
      <c r="AB52" s="167" t="str">
        <f>G52</f>
        <v>Поставка стропов</v>
      </c>
      <c r="AC52" s="49" t="s">
        <v>39</v>
      </c>
      <c r="AD52" s="159">
        <v>876</v>
      </c>
      <c r="AE52" s="159" t="s">
        <v>123</v>
      </c>
      <c r="AF52" s="159">
        <v>1</v>
      </c>
      <c r="AG52" s="45">
        <v>97000000000</v>
      </c>
      <c r="AH52" s="49" t="s">
        <v>41</v>
      </c>
      <c r="AI52" s="103">
        <f t="shared" si="31"/>
        <v>44712</v>
      </c>
      <c r="AJ52" s="145">
        <f>AI52</f>
        <v>44712</v>
      </c>
      <c r="AK52" s="145">
        <f>AJ52+30</f>
        <v>44742</v>
      </c>
      <c r="AL52" s="46">
        <v>2022</v>
      </c>
      <c r="AM52" s="45" t="s">
        <v>43</v>
      </c>
      <c r="AN52" s="45"/>
      <c r="AO52" s="45"/>
      <c r="AP52" s="45"/>
      <c r="AQ52" s="45"/>
      <c r="AR52" s="45"/>
      <c r="AS52" s="45"/>
      <c r="AT52" s="45"/>
      <c r="AU52" s="45"/>
      <c r="AV52" s="45"/>
      <c r="AW52" s="49"/>
    </row>
    <row r="53" spans="1:248" s="22" customFormat="1" ht="27" customHeight="1" x14ac:dyDescent="0.25">
      <c r="A53" s="45">
        <v>3</v>
      </c>
      <c r="B53" s="46">
        <v>2223</v>
      </c>
      <c r="C53" s="45" t="s">
        <v>84</v>
      </c>
      <c r="D53" s="46" t="s">
        <v>38</v>
      </c>
      <c r="E53" s="45" t="s">
        <v>42</v>
      </c>
      <c r="F53" s="46">
        <v>23</v>
      </c>
      <c r="G53" s="49" t="s">
        <v>248</v>
      </c>
      <c r="H53" s="54" t="s">
        <v>249</v>
      </c>
      <c r="I53" s="54" t="s">
        <v>68</v>
      </c>
      <c r="J53" s="46">
        <v>1</v>
      </c>
      <c r="K53" s="46"/>
      <c r="L53" s="46"/>
      <c r="M53" s="45" t="s">
        <v>47</v>
      </c>
      <c r="N53" s="47" t="s">
        <v>209</v>
      </c>
      <c r="O53" s="47"/>
      <c r="P53" s="47"/>
      <c r="Q53" s="150">
        <v>68.686319999999995</v>
      </c>
      <c r="R53" s="113">
        <v>98.836539999999999</v>
      </c>
      <c r="S53" s="153" t="s">
        <v>178</v>
      </c>
      <c r="T53" s="46" t="s">
        <v>84</v>
      </c>
      <c r="U53" s="148" t="s">
        <v>107</v>
      </c>
      <c r="V53" s="145">
        <v>44681</v>
      </c>
      <c r="W53" s="145">
        <v>44712</v>
      </c>
      <c r="X53" s="49" t="s">
        <v>43</v>
      </c>
      <c r="Y53" s="49" t="s">
        <v>43</v>
      </c>
      <c r="Z53" s="49" t="s">
        <v>43</v>
      </c>
      <c r="AA53" s="49" t="s">
        <v>43</v>
      </c>
      <c r="AB53" s="176" t="s">
        <v>248</v>
      </c>
      <c r="AC53" s="49" t="s">
        <v>39</v>
      </c>
      <c r="AD53" s="170">
        <v>876</v>
      </c>
      <c r="AE53" s="170" t="s">
        <v>123</v>
      </c>
      <c r="AF53" s="170">
        <v>1</v>
      </c>
      <c r="AG53" s="45">
        <v>97000000000</v>
      </c>
      <c r="AH53" s="49" t="s">
        <v>41</v>
      </c>
      <c r="AI53" s="103">
        <v>44742</v>
      </c>
      <c r="AJ53" s="145">
        <v>44743</v>
      </c>
      <c r="AK53" s="145">
        <v>44773</v>
      </c>
      <c r="AL53" s="46">
        <v>2022</v>
      </c>
      <c r="AM53" s="45" t="s">
        <v>43</v>
      </c>
      <c r="AN53" s="45"/>
      <c r="AO53" s="45"/>
      <c r="AP53" s="45"/>
      <c r="AQ53" s="45"/>
      <c r="AR53" s="45"/>
      <c r="AS53" s="45"/>
      <c r="AT53" s="45"/>
      <c r="AU53" s="45"/>
      <c r="AV53" s="45"/>
      <c r="AW53" s="49"/>
    </row>
    <row r="54" spans="1:248" s="23" customFormat="1" ht="38.25" x14ac:dyDescent="0.25">
      <c r="A54" s="159">
        <v>3</v>
      </c>
      <c r="B54" s="46">
        <v>2223</v>
      </c>
      <c r="C54" s="47" t="s">
        <v>84</v>
      </c>
      <c r="D54" s="146" t="s">
        <v>45</v>
      </c>
      <c r="E54" s="159" t="s">
        <v>48</v>
      </c>
      <c r="F54" s="146">
        <v>24</v>
      </c>
      <c r="G54" s="47" t="s">
        <v>49</v>
      </c>
      <c r="H54" s="171" t="s">
        <v>64</v>
      </c>
      <c r="I54" s="171" t="s">
        <v>64</v>
      </c>
      <c r="J54" s="146">
        <v>1</v>
      </c>
      <c r="K54" s="146"/>
      <c r="L54" s="146"/>
      <c r="M54" s="159" t="s">
        <v>47</v>
      </c>
      <c r="N54" s="47" t="s">
        <v>209</v>
      </c>
      <c r="O54" s="47"/>
      <c r="P54" s="47"/>
      <c r="Q54" s="123">
        <f t="shared" ref="Q54" si="33">ROUND(R54/1.2,5)</f>
        <v>83.210400000000007</v>
      </c>
      <c r="R54" s="123">
        <v>99.85248</v>
      </c>
      <c r="S54" s="153" t="s">
        <v>178</v>
      </c>
      <c r="T54" s="146" t="s">
        <v>84</v>
      </c>
      <c r="U54" s="146" t="s">
        <v>108</v>
      </c>
      <c r="V54" s="145">
        <v>44592</v>
      </c>
      <c r="W54" s="151">
        <f>EOMONTH(V54+28,0)</f>
        <v>44620</v>
      </c>
      <c r="X54" s="49" t="s">
        <v>43</v>
      </c>
      <c r="Y54" s="49" t="s">
        <v>43</v>
      </c>
      <c r="Z54" s="49" t="s">
        <v>43</v>
      </c>
      <c r="AA54" s="49" t="s">
        <v>43</v>
      </c>
      <c r="AB54" s="167" t="str">
        <f t="shared" ref="AB54:AB61" si="34">G54</f>
        <v>Выполнение работ по ремонту отопителей, подогревателей и кондиционеров автомобилей и специальной техники</v>
      </c>
      <c r="AC54" s="49" t="s">
        <v>39</v>
      </c>
      <c r="AD54" s="159">
        <v>796</v>
      </c>
      <c r="AE54" s="159" t="s">
        <v>40</v>
      </c>
      <c r="AF54" s="159">
        <v>1</v>
      </c>
      <c r="AG54" s="45">
        <v>97000000000</v>
      </c>
      <c r="AH54" s="49" t="s">
        <v>41</v>
      </c>
      <c r="AI54" s="103">
        <f t="shared" ref="AI54" si="35">EOMONTH(W54+28,0)</f>
        <v>44651</v>
      </c>
      <c r="AJ54" s="145">
        <f t="shared" ref="AJ54" si="36">AI54</f>
        <v>44651</v>
      </c>
      <c r="AK54" s="145">
        <v>44926</v>
      </c>
      <c r="AL54" s="146">
        <v>2022</v>
      </c>
      <c r="AM54" s="45" t="s">
        <v>43</v>
      </c>
      <c r="AN54" s="45"/>
      <c r="AO54" s="45"/>
      <c r="AP54" s="45"/>
      <c r="AQ54" s="45"/>
      <c r="AR54" s="45"/>
      <c r="AS54" s="45"/>
      <c r="AT54" s="45"/>
      <c r="AU54" s="45"/>
      <c r="AV54" s="45"/>
      <c r="AW54" s="159"/>
    </row>
    <row r="55" spans="1:248" s="23" customFormat="1" ht="27.75" customHeight="1" x14ac:dyDescent="0.25">
      <c r="A55" s="159">
        <v>3</v>
      </c>
      <c r="B55" s="46">
        <v>2223</v>
      </c>
      <c r="C55" s="47" t="s">
        <v>84</v>
      </c>
      <c r="D55" s="146" t="s">
        <v>45</v>
      </c>
      <c r="E55" s="159" t="s">
        <v>48</v>
      </c>
      <c r="F55" s="146">
        <v>25</v>
      </c>
      <c r="G55" s="47" t="s">
        <v>193</v>
      </c>
      <c r="H55" s="171" t="s">
        <v>169</v>
      </c>
      <c r="I55" s="171" t="s">
        <v>169</v>
      </c>
      <c r="J55" s="146">
        <v>1</v>
      </c>
      <c r="K55" s="146"/>
      <c r="L55" s="146"/>
      <c r="M55" s="159" t="s">
        <v>47</v>
      </c>
      <c r="N55" s="47" t="s">
        <v>209</v>
      </c>
      <c r="O55" s="47"/>
      <c r="P55" s="47"/>
      <c r="Q55" s="123">
        <f t="shared" ref="Q55:Q59" si="37">ROUND(R55/1.2,5)</f>
        <v>83.215999999999994</v>
      </c>
      <c r="R55" s="123">
        <v>99.859200000000001</v>
      </c>
      <c r="S55" s="153" t="s">
        <v>178</v>
      </c>
      <c r="T55" s="146" t="s">
        <v>84</v>
      </c>
      <c r="U55" s="146" t="s">
        <v>108</v>
      </c>
      <c r="V55" s="145">
        <v>44592</v>
      </c>
      <c r="W55" s="151">
        <f>EOMONTH(V55+28,0)</f>
        <v>44620</v>
      </c>
      <c r="X55" s="49" t="s">
        <v>43</v>
      </c>
      <c r="Y55" s="49" t="s">
        <v>43</v>
      </c>
      <c r="Z55" s="49" t="s">
        <v>43</v>
      </c>
      <c r="AA55" s="49" t="s">
        <v>43</v>
      </c>
      <c r="AB55" s="167" t="str">
        <f t="shared" si="34"/>
        <v>Выполнение работ по ремонту гидрооборудования машин и механизмов</v>
      </c>
      <c r="AC55" s="49" t="s">
        <v>39</v>
      </c>
      <c r="AD55" s="159">
        <v>796</v>
      </c>
      <c r="AE55" s="159" t="s">
        <v>40</v>
      </c>
      <c r="AF55" s="159">
        <v>1</v>
      </c>
      <c r="AG55" s="45">
        <v>97000000000</v>
      </c>
      <c r="AH55" s="49" t="s">
        <v>41</v>
      </c>
      <c r="AI55" s="103">
        <f t="shared" ref="AI55:AI60" si="38">EOMONTH(W55+30,0)</f>
        <v>44651</v>
      </c>
      <c r="AJ55" s="145">
        <f t="shared" ref="AJ55:AJ60" si="39">AI55</f>
        <v>44651</v>
      </c>
      <c r="AK55" s="145">
        <v>44926</v>
      </c>
      <c r="AL55" s="146">
        <v>2022</v>
      </c>
      <c r="AM55" s="45" t="s">
        <v>43</v>
      </c>
      <c r="AN55" s="45"/>
      <c r="AO55" s="45"/>
      <c r="AP55" s="45"/>
      <c r="AQ55" s="45"/>
      <c r="AR55" s="45"/>
      <c r="AS55" s="45"/>
      <c r="AT55" s="45"/>
      <c r="AU55" s="45"/>
      <c r="AV55" s="45"/>
      <c r="AW55" s="159"/>
    </row>
    <row r="56" spans="1:248" s="23" customFormat="1" ht="25.5" x14ac:dyDescent="0.25">
      <c r="A56" s="159">
        <v>3</v>
      </c>
      <c r="B56" s="46">
        <v>2223</v>
      </c>
      <c r="C56" s="47" t="s">
        <v>84</v>
      </c>
      <c r="D56" s="146" t="s">
        <v>45</v>
      </c>
      <c r="E56" s="159" t="s">
        <v>48</v>
      </c>
      <c r="F56" s="146">
        <v>26</v>
      </c>
      <c r="G56" s="47" t="s">
        <v>196</v>
      </c>
      <c r="H56" s="171" t="s">
        <v>64</v>
      </c>
      <c r="I56" s="171" t="s">
        <v>195</v>
      </c>
      <c r="J56" s="146">
        <v>1</v>
      </c>
      <c r="K56" s="146"/>
      <c r="L56" s="146"/>
      <c r="M56" s="159" t="s">
        <v>47</v>
      </c>
      <c r="N56" s="47" t="s">
        <v>209</v>
      </c>
      <c r="O56" s="47"/>
      <c r="P56" s="47"/>
      <c r="Q56" s="123">
        <f t="shared" ref="Q56:Q57" si="40">ROUND(R56/1.2,5)</f>
        <v>41.6</v>
      </c>
      <c r="R56" s="123">
        <v>49.92</v>
      </c>
      <c r="S56" s="153" t="s">
        <v>178</v>
      </c>
      <c r="T56" s="146" t="s">
        <v>84</v>
      </c>
      <c r="U56" s="146" t="s">
        <v>108</v>
      </c>
      <c r="V56" s="145">
        <v>44620</v>
      </c>
      <c r="W56" s="145">
        <f t="shared" ref="W56:W59" si="41">EOMONTH(V56+30,0)</f>
        <v>44651</v>
      </c>
      <c r="X56" s="49" t="s">
        <v>43</v>
      </c>
      <c r="Y56" s="49" t="s">
        <v>43</v>
      </c>
      <c r="Z56" s="49" t="s">
        <v>43</v>
      </c>
      <c r="AA56" s="49" t="s">
        <v>43</v>
      </c>
      <c r="AB56" s="167" t="str">
        <f t="shared" si="34"/>
        <v>Выполнение работ по ремонту радиаторов машин и механизмов</v>
      </c>
      <c r="AC56" s="49" t="s">
        <v>39</v>
      </c>
      <c r="AD56" s="159">
        <v>796</v>
      </c>
      <c r="AE56" s="159" t="s">
        <v>40</v>
      </c>
      <c r="AF56" s="159">
        <v>1</v>
      </c>
      <c r="AG56" s="45">
        <v>97000000000</v>
      </c>
      <c r="AH56" s="49" t="s">
        <v>41</v>
      </c>
      <c r="AI56" s="103">
        <f t="shared" si="38"/>
        <v>44681</v>
      </c>
      <c r="AJ56" s="145">
        <f t="shared" si="39"/>
        <v>44681</v>
      </c>
      <c r="AK56" s="145">
        <v>44926</v>
      </c>
      <c r="AL56" s="146">
        <v>2022</v>
      </c>
      <c r="AM56" s="45" t="s">
        <v>43</v>
      </c>
      <c r="AN56" s="45"/>
      <c r="AO56" s="45"/>
      <c r="AP56" s="45"/>
      <c r="AQ56" s="45"/>
      <c r="AR56" s="45"/>
      <c r="AS56" s="45"/>
      <c r="AT56" s="45"/>
      <c r="AU56" s="45"/>
      <c r="AV56" s="45"/>
      <c r="AW56" s="159"/>
    </row>
    <row r="57" spans="1:248" s="23" customFormat="1" ht="38.25" x14ac:dyDescent="0.25">
      <c r="A57" s="159">
        <v>3</v>
      </c>
      <c r="B57" s="46">
        <v>2223</v>
      </c>
      <c r="C57" s="47" t="s">
        <v>84</v>
      </c>
      <c r="D57" s="146" t="s">
        <v>45</v>
      </c>
      <c r="E57" s="159" t="s">
        <v>48</v>
      </c>
      <c r="F57" s="146">
        <v>27</v>
      </c>
      <c r="G57" s="47" t="s">
        <v>253</v>
      </c>
      <c r="H57" s="171" t="s">
        <v>64</v>
      </c>
      <c r="I57" s="171" t="s">
        <v>64</v>
      </c>
      <c r="J57" s="146">
        <v>1</v>
      </c>
      <c r="K57" s="146"/>
      <c r="L57" s="146"/>
      <c r="M57" s="159" t="s">
        <v>47</v>
      </c>
      <c r="N57" s="47" t="s">
        <v>209</v>
      </c>
      <c r="O57" s="47"/>
      <c r="P57" s="47"/>
      <c r="Q57" s="123">
        <f t="shared" si="40"/>
        <v>83</v>
      </c>
      <c r="R57" s="123">
        <v>99.6</v>
      </c>
      <c r="S57" s="153" t="s">
        <v>178</v>
      </c>
      <c r="T57" s="146" t="s">
        <v>84</v>
      </c>
      <c r="U57" s="146" t="s">
        <v>107</v>
      </c>
      <c r="V57" s="145">
        <v>44620</v>
      </c>
      <c r="W57" s="145">
        <f t="shared" si="41"/>
        <v>44651</v>
      </c>
      <c r="X57" s="49" t="s">
        <v>43</v>
      </c>
      <c r="Y57" s="49" t="s">
        <v>43</v>
      </c>
      <c r="Z57" s="49" t="s">
        <v>43</v>
      </c>
      <c r="AA57" s="49" t="s">
        <v>43</v>
      </c>
      <c r="AB57" s="167" t="str">
        <f t="shared" ref="AB57" si="42">G57</f>
        <v>Выполнение работ по ремонту блоков цилиндров двигателей автомобилей и специальной техники</v>
      </c>
      <c r="AC57" s="49" t="s">
        <v>39</v>
      </c>
      <c r="AD57" s="159">
        <v>796</v>
      </c>
      <c r="AE57" s="159" t="s">
        <v>40</v>
      </c>
      <c r="AF57" s="159">
        <v>1</v>
      </c>
      <c r="AG57" s="45">
        <v>97000000000</v>
      </c>
      <c r="AH57" s="49" t="s">
        <v>41</v>
      </c>
      <c r="AI57" s="103">
        <f t="shared" si="38"/>
        <v>44681</v>
      </c>
      <c r="AJ57" s="145">
        <f t="shared" si="39"/>
        <v>44681</v>
      </c>
      <c r="AK57" s="145">
        <v>44926</v>
      </c>
      <c r="AL57" s="146">
        <v>2022</v>
      </c>
      <c r="AM57" s="45" t="s">
        <v>43</v>
      </c>
      <c r="AN57" s="45"/>
      <c r="AO57" s="45"/>
      <c r="AP57" s="45"/>
      <c r="AQ57" s="45"/>
      <c r="AR57" s="45"/>
      <c r="AS57" s="45"/>
      <c r="AT57" s="45"/>
      <c r="AU57" s="45"/>
      <c r="AV57" s="45"/>
      <c r="AW57" s="159"/>
    </row>
    <row r="58" spans="1:248" s="23" customFormat="1" ht="25.5" x14ac:dyDescent="0.25">
      <c r="A58" s="159">
        <v>3</v>
      </c>
      <c r="B58" s="46">
        <v>2223</v>
      </c>
      <c r="C58" s="47" t="s">
        <v>84</v>
      </c>
      <c r="D58" s="146" t="s">
        <v>45</v>
      </c>
      <c r="E58" s="159" t="s">
        <v>48</v>
      </c>
      <c r="F58" s="146">
        <v>28</v>
      </c>
      <c r="G58" s="47" t="s">
        <v>254</v>
      </c>
      <c r="H58" s="171" t="s">
        <v>64</v>
      </c>
      <c r="I58" s="171" t="s">
        <v>255</v>
      </c>
      <c r="J58" s="146">
        <v>1</v>
      </c>
      <c r="K58" s="146"/>
      <c r="L58" s="146"/>
      <c r="M58" s="159" t="s">
        <v>47</v>
      </c>
      <c r="N58" s="47" t="s">
        <v>209</v>
      </c>
      <c r="O58" s="47"/>
      <c r="P58" s="47"/>
      <c r="Q58" s="123">
        <f t="shared" ref="Q58" si="43">ROUND(R58/1.2,5)</f>
        <v>83</v>
      </c>
      <c r="R58" s="123">
        <v>99.6</v>
      </c>
      <c r="S58" s="153" t="s">
        <v>178</v>
      </c>
      <c r="T58" s="146" t="s">
        <v>84</v>
      </c>
      <c r="U58" s="146" t="s">
        <v>108</v>
      </c>
      <c r="V58" s="145">
        <v>44650</v>
      </c>
      <c r="W58" s="145">
        <f t="shared" si="41"/>
        <v>44681</v>
      </c>
      <c r="X58" s="49" t="s">
        <v>43</v>
      </c>
      <c r="Y58" s="49" t="s">
        <v>43</v>
      </c>
      <c r="Z58" s="49" t="s">
        <v>43</v>
      </c>
      <c r="AA58" s="49" t="s">
        <v>43</v>
      </c>
      <c r="AB58" s="167" t="str">
        <f t="shared" ref="AB58" si="44">G58</f>
        <v>Выполнение работ по ремонту шин автомобилей и специальной техники</v>
      </c>
      <c r="AC58" s="49" t="s">
        <v>39</v>
      </c>
      <c r="AD58" s="159">
        <v>796</v>
      </c>
      <c r="AE58" s="159" t="s">
        <v>40</v>
      </c>
      <c r="AF58" s="159">
        <v>1</v>
      </c>
      <c r="AG58" s="45">
        <v>97000000000</v>
      </c>
      <c r="AH58" s="49" t="s">
        <v>41</v>
      </c>
      <c r="AI58" s="103">
        <f t="shared" si="38"/>
        <v>44712</v>
      </c>
      <c r="AJ58" s="145">
        <f t="shared" si="39"/>
        <v>44712</v>
      </c>
      <c r="AK58" s="145">
        <v>44926</v>
      </c>
      <c r="AL58" s="146">
        <v>2022</v>
      </c>
      <c r="AM58" s="45" t="s">
        <v>43</v>
      </c>
      <c r="AN58" s="45"/>
      <c r="AO58" s="45"/>
      <c r="AP58" s="45"/>
      <c r="AQ58" s="45"/>
      <c r="AR58" s="45"/>
      <c r="AS58" s="45"/>
      <c r="AT58" s="45"/>
      <c r="AU58" s="45"/>
      <c r="AV58" s="45"/>
      <c r="AW58" s="159"/>
    </row>
    <row r="59" spans="1:248" s="23" customFormat="1" ht="32.25" customHeight="1" x14ac:dyDescent="0.25">
      <c r="A59" s="159">
        <v>3</v>
      </c>
      <c r="B59" s="46">
        <v>2223</v>
      </c>
      <c r="C59" s="47" t="s">
        <v>84</v>
      </c>
      <c r="D59" s="146" t="s">
        <v>45</v>
      </c>
      <c r="E59" s="159" t="s">
        <v>48</v>
      </c>
      <c r="F59" s="146">
        <v>29</v>
      </c>
      <c r="G59" s="47" t="s">
        <v>194</v>
      </c>
      <c r="H59" s="171" t="s">
        <v>64</v>
      </c>
      <c r="I59" s="171" t="s">
        <v>64</v>
      </c>
      <c r="J59" s="146">
        <v>1</v>
      </c>
      <c r="K59" s="146"/>
      <c r="L59" s="146"/>
      <c r="M59" s="159" t="s">
        <v>47</v>
      </c>
      <c r="N59" s="47" t="s">
        <v>209</v>
      </c>
      <c r="O59" s="47"/>
      <c r="P59" s="47"/>
      <c r="Q59" s="123">
        <f t="shared" si="37"/>
        <v>83</v>
      </c>
      <c r="R59" s="123">
        <v>99.6</v>
      </c>
      <c r="S59" s="153" t="s">
        <v>178</v>
      </c>
      <c r="T59" s="146" t="s">
        <v>84</v>
      </c>
      <c r="U59" s="146" t="s">
        <v>107</v>
      </c>
      <c r="V59" s="145">
        <v>44650</v>
      </c>
      <c r="W59" s="145">
        <f t="shared" si="41"/>
        <v>44681</v>
      </c>
      <c r="X59" s="49" t="s">
        <v>43</v>
      </c>
      <c r="Y59" s="49" t="s">
        <v>43</v>
      </c>
      <c r="Z59" s="49" t="s">
        <v>43</v>
      </c>
      <c r="AA59" s="49" t="s">
        <v>43</v>
      </c>
      <c r="AB59" s="167" t="str">
        <f t="shared" si="34"/>
        <v>Выполнение работ по техническому обслуживанию седельного тягача Вольво</v>
      </c>
      <c r="AC59" s="49" t="s">
        <v>39</v>
      </c>
      <c r="AD59" s="159">
        <v>796</v>
      </c>
      <c r="AE59" s="159" t="s">
        <v>40</v>
      </c>
      <c r="AF59" s="159">
        <v>1</v>
      </c>
      <c r="AG59" s="45">
        <v>97000000000</v>
      </c>
      <c r="AH59" s="49" t="s">
        <v>41</v>
      </c>
      <c r="AI59" s="103">
        <f t="shared" si="38"/>
        <v>44712</v>
      </c>
      <c r="AJ59" s="145">
        <f t="shared" si="39"/>
        <v>44712</v>
      </c>
      <c r="AK59" s="145">
        <v>44926</v>
      </c>
      <c r="AL59" s="146">
        <v>2022</v>
      </c>
      <c r="AM59" s="45" t="s">
        <v>43</v>
      </c>
      <c r="AN59" s="45"/>
      <c r="AO59" s="45"/>
      <c r="AP59" s="45"/>
      <c r="AQ59" s="45"/>
      <c r="AR59" s="45"/>
      <c r="AS59" s="45"/>
      <c r="AT59" s="45"/>
      <c r="AU59" s="45"/>
      <c r="AV59" s="45"/>
      <c r="AW59" s="159"/>
    </row>
    <row r="60" spans="1:248" s="172" customFormat="1" ht="33.75" customHeight="1" x14ac:dyDescent="0.25">
      <c r="A60" s="177">
        <v>3</v>
      </c>
      <c r="B60" s="148">
        <v>2223</v>
      </c>
      <c r="C60" s="148" t="s">
        <v>84</v>
      </c>
      <c r="D60" s="146" t="s">
        <v>45</v>
      </c>
      <c r="E60" s="146" t="s">
        <v>48</v>
      </c>
      <c r="F60" s="146">
        <v>30</v>
      </c>
      <c r="G60" s="47" t="s">
        <v>320</v>
      </c>
      <c r="H60" s="171" t="s">
        <v>174</v>
      </c>
      <c r="I60" s="171" t="s">
        <v>175</v>
      </c>
      <c r="J60" s="146">
        <v>1</v>
      </c>
      <c r="K60" s="146"/>
      <c r="L60" s="146"/>
      <c r="M60" s="159" t="s">
        <v>47</v>
      </c>
      <c r="N60" s="47" t="s">
        <v>209</v>
      </c>
      <c r="O60" s="47"/>
      <c r="P60" s="47"/>
      <c r="Q60" s="164">
        <v>83.219250000000002</v>
      </c>
      <c r="R60" s="161">
        <v>99.84</v>
      </c>
      <c r="S60" s="153" t="s">
        <v>178</v>
      </c>
      <c r="T60" s="146" t="s">
        <v>84</v>
      </c>
      <c r="U60" s="146" t="s">
        <v>107</v>
      </c>
      <c r="V60" s="151">
        <v>44592</v>
      </c>
      <c r="W60" s="151">
        <f t="shared" ref="W60:W67" si="45">EOMONTH(V60+28,0)</f>
        <v>44620</v>
      </c>
      <c r="X60" s="49" t="s">
        <v>43</v>
      </c>
      <c r="Y60" s="49" t="s">
        <v>43</v>
      </c>
      <c r="Z60" s="49" t="s">
        <v>43</v>
      </c>
      <c r="AA60" s="49" t="s">
        <v>43</v>
      </c>
      <c r="AB60" s="160" t="s">
        <v>256</v>
      </c>
      <c r="AC60" s="49" t="s">
        <v>39</v>
      </c>
      <c r="AD60" s="159">
        <v>796</v>
      </c>
      <c r="AE60" s="175" t="s">
        <v>40</v>
      </c>
      <c r="AF60" s="160">
        <v>1</v>
      </c>
      <c r="AG60" s="45">
        <v>97000000000</v>
      </c>
      <c r="AH60" s="47" t="s">
        <v>41</v>
      </c>
      <c r="AI60" s="103">
        <f t="shared" si="38"/>
        <v>44651</v>
      </c>
      <c r="AJ60" s="145">
        <f t="shared" si="39"/>
        <v>44651</v>
      </c>
      <c r="AK60" s="145">
        <v>44926</v>
      </c>
      <c r="AL60" s="146">
        <v>2022</v>
      </c>
      <c r="AM60" s="159" t="s">
        <v>43</v>
      </c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178"/>
      <c r="AY60" s="178"/>
      <c r="AZ60" s="178"/>
      <c r="BA60" s="178"/>
      <c r="BB60" s="178"/>
      <c r="BC60" s="178"/>
      <c r="BD60" s="178"/>
      <c r="BE60" s="178"/>
      <c r="BF60" s="178"/>
      <c r="BG60" s="178"/>
      <c r="BH60" s="178"/>
      <c r="BI60" s="178"/>
      <c r="BJ60" s="178"/>
      <c r="BK60" s="178"/>
      <c r="BL60" s="178"/>
      <c r="BM60" s="178"/>
      <c r="BN60" s="178"/>
      <c r="BO60" s="178"/>
      <c r="BP60" s="178"/>
      <c r="BQ60" s="178"/>
      <c r="BR60" s="178"/>
      <c r="BS60" s="178"/>
      <c r="BT60" s="178"/>
      <c r="BU60" s="178"/>
      <c r="BV60" s="178"/>
      <c r="BW60" s="178"/>
      <c r="BX60" s="178"/>
      <c r="BY60" s="178"/>
      <c r="BZ60" s="178"/>
      <c r="CA60" s="178"/>
      <c r="CB60" s="178"/>
      <c r="CC60" s="178"/>
      <c r="CD60" s="178"/>
      <c r="CE60" s="178"/>
      <c r="CF60" s="178"/>
      <c r="CG60" s="178"/>
      <c r="CH60" s="178"/>
      <c r="CI60" s="178"/>
      <c r="CJ60" s="178"/>
      <c r="CK60" s="178"/>
      <c r="CL60" s="178"/>
      <c r="CM60" s="178"/>
      <c r="CN60" s="178"/>
      <c r="CO60" s="178"/>
      <c r="CP60" s="178"/>
      <c r="CQ60" s="178"/>
      <c r="CR60" s="178"/>
      <c r="CS60" s="178"/>
      <c r="CT60" s="178"/>
      <c r="CU60" s="178"/>
      <c r="CV60" s="178"/>
      <c r="CW60" s="178"/>
      <c r="CX60" s="178"/>
      <c r="CY60" s="178"/>
      <c r="CZ60" s="178"/>
      <c r="DA60" s="178"/>
      <c r="DB60" s="178"/>
      <c r="DC60" s="178"/>
      <c r="DD60" s="178"/>
      <c r="DE60" s="178"/>
      <c r="DF60" s="178"/>
      <c r="DG60" s="178"/>
      <c r="DH60" s="178"/>
      <c r="DI60" s="178"/>
      <c r="DJ60" s="178"/>
      <c r="DK60" s="178"/>
      <c r="DL60" s="178"/>
      <c r="DM60" s="178"/>
      <c r="DN60" s="178"/>
      <c r="DO60" s="178"/>
      <c r="DP60" s="178"/>
      <c r="DQ60" s="178"/>
      <c r="DR60" s="178"/>
      <c r="DS60" s="178"/>
      <c r="DT60" s="178"/>
      <c r="DU60" s="178"/>
      <c r="DV60" s="178"/>
      <c r="DW60" s="178"/>
      <c r="DX60" s="178"/>
      <c r="DY60" s="178"/>
      <c r="DZ60" s="178"/>
      <c r="EA60" s="178"/>
      <c r="EB60" s="178"/>
      <c r="EC60" s="178"/>
      <c r="ED60" s="178"/>
      <c r="EE60" s="178"/>
      <c r="EF60" s="178"/>
      <c r="EG60" s="178"/>
      <c r="EH60" s="178"/>
      <c r="EI60" s="178"/>
      <c r="EJ60" s="178"/>
      <c r="EK60" s="178"/>
      <c r="EL60" s="178"/>
      <c r="EM60" s="178"/>
      <c r="EN60" s="178"/>
      <c r="EO60" s="178"/>
      <c r="EP60" s="178"/>
      <c r="EQ60" s="178"/>
      <c r="ER60" s="178"/>
      <c r="ES60" s="178"/>
      <c r="ET60" s="178"/>
      <c r="EU60" s="178"/>
      <c r="EV60" s="178"/>
      <c r="EW60" s="178"/>
      <c r="EX60" s="178"/>
      <c r="EY60" s="178"/>
      <c r="EZ60" s="178"/>
      <c r="FA60" s="178"/>
      <c r="FB60" s="178"/>
      <c r="FC60" s="178"/>
      <c r="FD60" s="178"/>
      <c r="FE60" s="178"/>
      <c r="FF60" s="178"/>
      <c r="FG60" s="178"/>
      <c r="FH60" s="178"/>
      <c r="FI60" s="178"/>
      <c r="FJ60" s="178"/>
      <c r="FK60" s="178"/>
      <c r="FL60" s="178"/>
      <c r="FM60" s="178"/>
      <c r="FN60" s="178"/>
      <c r="FO60" s="178"/>
      <c r="FP60" s="178"/>
      <c r="FQ60" s="178"/>
      <c r="FR60" s="178"/>
      <c r="FS60" s="178"/>
      <c r="FT60" s="178"/>
      <c r="FU60" s="178"/>
      <c r="FV60" s="178"/>
      <c r="FW60" s="178"/>
      <c r="FX60" s="178"/>
      <c r="FY60" s="178"/>
      <c r="FZ60" s="178"/>
      <c r="GA60" s="178"/>
      <c r="GB60" s="178"/>
      <c r="GC60" s="178"/>
      <c r="GD60" s="178"/>
      <c r="GE60" s="178"/>
      <c r="GF60" s="178"/>
      <c r="GG60" s="178"/>
      <c r="GH60" s="178"/>
      <c r="GI60" s="178"/>
      <c r="GJ60" s="178"/>
      <c r="GK60" s="178"/>
      <c r="GL60" s="178"/>
      <c r="GM60" s="178"/>
      <c r="GN60" s="178"/>
      <c r="GO60" s="178"/>
      <c r="GP60" s="178"/>
      <c r="GQ60" s="178"/>
      <c r="GR60" s="178"/>
      <c r="GS60" s="178"/>
      <c r="GT60" s="178"/>
      <c r="GU60" s="178"/>
      <c r="GV60" s="178"/>
      <c r="GW60" s="178"/>
      <c r="GX60" s="178"/>
      <c r="GY60" s="178"/>
      <c r="GZ60" s="178"/>
      <c r="HA60" s="178"/>
      <c r="HB60" s="178"/>
      <c r="HC60" s="178"/>
      <c r="HD60" s="178"/>
      <c r="HE60" s="178"/>
      <c r="HF60" s="178"/>
      <c r="HG60" s="178"/>
      <c r="HH60" s="178"/>
      <c r="HI60" s="178"/>
      <c r="HJ60" s="178"/>
      <c r="HK60" s="178"/>
      <c r="HL60" s="178"/>
      <c r="HM60" s="178"/>
      <c r="HN60" s="178"/>
      <c r="HO60" s="178"/>
      <c r="HP60" s="178"/>
      <c r="HQ60" s="178"/>
      <c r="HR60" s="178"/>
      <c r="HS60" s="178"/>
      <c r="HT60" s="178"/>
      <c r="HU60" s="178"/>
      <c r="HV60" s="178"/>
      <c r="HW60" s="178"/>
      <c r="HX60" s="178"/>
      <c r="HY60" s="178"/>
      <c r="HZ60" s="178"/>
      <c r="IA60" s="178"/>
      <c r="IB60" s="178"/>
      <c r="IC60" s="178"/>
      <c r="ID60" s="178"/>
      <c r="IE60" s="178"/>
      <c r="IF60" s="178"/>
      <c r="IG60" s="178"/>
      <c r="IH60" s="178"/>
      <c r="II60" s="178"/>
      <c r="IJ60" s="178"/>
      <c r="IK60" s="178"/>
      <c r="IL60" s="178"/>
      <c r="IM60" s="178"/>
      <c r="IN60" s="178"/>
    </row>
    <row r="61" spans="1:248" s="174" customFormat="1" ht="25.5" x14ac:dyDescent="0.25">
      <c r="A61" s="159">
        <v>3</v>
      </c>
      <c r="B61" s="46">
        <v>2223</v>
      </c>
      <c r="C61" s="159" t="s">
        <v>84</v>
      </c>
      <c r="D61" s="146" t="s">
        <v>50</v>
      </c>
      <c r="E61" s="159" t="s">
        <v>46</v>
      </c>
      <c r="F61" s="46">
        <v>31</v>
      </c>
      <c r="G61" s="47" t="s">
        <v>199</v>
      </c>
      <c r="H61" s="171" t="s">
        <v>63</v>
      </c>
      <c r="I61" s="171" t="s">
        <v>80</v>
      </c>
      <c r="J61" s="146">
        <v>1</v>
      </c>
      <c r="K61" s="146"/>
      <c r="L61" s="146"/>
      <c r="M61" s="159" t="s">
        <v>47</v>
      </c>
      <c r="N61" s="47" t="s">
        <v>209</v>
      </c>
      <c r="O61" s="47"/>
      <c r="P61" s="47"/>
      <c r="Q61" s="123">
        <f t="shared" ref="Q61:Q66" si="46">ROUND(R61/1.2,5)</f>
        <v>20.862179999999999</v>
      </c>
      <c r="R61" s="150">
        <v>25.034610000000001</v>
      </c>
      <c r="S61" s="153" t="s">
        <v>178</v>
      </c>
      <c r="T61" s="146" t="s">
        <v>84</v>
      </c>
      <c r="U61" s="146" t="s">
        <v>108</v>
      </c>
      <c r="V61" s="145">
        <v>44620</v>
      </c>
      <c r="W61" s="145">
        <f t="shared" si="45"/>
        <v>44651</v>
      </c>
      <c r="X61" s="49" t="s">
        <v>43</v>
      </c>
      <c r="Y61" s="49" t="s">
        <v>43</v>
      </c>
      <c r="Z61" s="49" t="s">
        <v>43</v>
      </c>
      <c r="AA61" s="49" t="s">
        <v>43</v>
      </c>
      <c r="AB61" s="47" t="str">
        <f t="shared" si="34"/>
        <v>Выполнение работ по испытанию средств защиты</v>
      </c>
      <c r="AC61" s="47" t="s">
        <v>39</v>
      </c>
      <c r="AD61" s="159">
        <v>796</v>
      </c>
      <c r="AE61" s="159" t="s">
        <v>40</v>
      </c>
      <c r="AF61" s="159">
        <v>1</v>
      </c>
      <c r="AG61" s="159">
        <v>97000000000</v>
      </c>
      <c r="AH61" s="47" t="s">
        <v>41</v>
      </c>
      <c r="AI61" s="103">
        <f t="shared" ref="AI61" si="47">EOMONTH(W61+30,0)</f>
        <v>44681</v>
      </c>
      <c r="AJ61" s="145">
        <f t="shared" ref="AJ61" si="48">AI61</f>
        <v>44681</v>
      </c>
      <c r="AK61" s="145">
        <v>44926</v>
      </c>
      <c r="AL61" s="146">
        <v>2022</v>
      </c>
      <c r="AM61" s="49" t="s">
        <v>43</v>
      </c>
      <c r="AN61" s="47"/>
      <c r="AO61" s="47"/>
      <c r="AP61" s="47"/>
      <c r="AQ61" s="47"/>
      <c r="AR61" s="47"/>
      <c r="AS61" s="47"/>
      <c r="AT61" s="47"/>
      <c r="AU61" s="47"/>
      <c r="AV61" s="47"/>
      <c r="AW61" s="47"/>
    </row>
    <row r="62" spans="1:248" s="157" customFormat="1" ht="25.5" x14ac:dyDescent="0.25">
      <c r="A62" s="47">
        <v>3</v>
      </c>
      <c r="B62" s="46">
        <v>2223</v>
      </c>
      <c r="C62" s="47" t="s">
        <v>84</v>
      </c>
      <c r="D62" s="148" t="s">
        <v>50</v>
      </c>
      <c r="E62" s="47" t="s">
        <v>42</v>
      </c>
      <c r="F62" s="46">
        <v>32</v>
      </c>
      <c r="G62" s="47" t="s">
        <v>279</v>
      </c>
      <c r="H62" s="54" t="s">
        <v>281</v>
      </c>
      <c r="I62" s="54" t="s">
        <v>280</v>
      </c>
      <c r="J62" s="46">
        <v>1</v>
      </c>
      <c r="K62" s="46"/>
      <c r="L62" s="46"/>
      <c r="M62" s="47" t="s">
        <v>47</v>
      </c>
      <c r="N62" s="47" t="s">
        <v>209</v>
      </c>
      <c r="O62" s="47"/>
      <c r="P62" s="47"/>
      <c r="Q62" s="150">
        <f t="shared" si="46"/>
        <v>25.13334</v>
      </c>
      <c r="R62" s="150">
        <v>30.16001</v>
      </c>
      <c r="S62" s="153" t="s">
        <v>178</v>
      </c>
      <c r="T62" s="148" t="s">
        <v>84</v>
      </c>
      <c r="U62" s="148" t="s">
        <v>108</v>
      </c>
      <c r="V62" s="105">
        <v>44620</v>
      </c>
      <c r="W62" s="145">
        <f t="shared" si="45"/>
        <v>44651</v>
      </c>
      <c r="X62" s="49" t="s">
        <v>43</v>
      </c>
      <c r="Y62" s="49" t="s">
        <v>43</v>
      </c>
      <c r="Z62" s="49" t="s">
        <v>43</v>
      </c>
      <c r="AA62" s="49" t="s">
        <v>43</v>
      </c>
      <c r="AB62" s="49" t="str">
        <f t="shared" ref="AB62:AB66" si="49">G62</f>
        <v>Поставка водонагревателя</v>
      </c>
      <c r="AC62" s="49" t="s">
        <v>39</v>
      </c>
      <c r="AD62" s="159">
        <v>876</v>
      </c>
      <c r="AE62" s="159" t="s">
        <v>123</v>
      </c>
      <c r="AF62" s="159">
        <v>1</v>
      </c>
      <c r="AG62" s="45">
        <v>97000000000</v>
      </c>
      <c r="AH62" s="47" t="s">
        <v>41</v>
      </c>
      <c r="AI62" s="103">
        <f t="shared" ref="AI62" si="50">EOMONTH(W62+30,0)</f>
        <v>44681</v>
      </c>
      <c r="AJ62" s="145">
        <f t="shared" ref="AJ62:AJ66" si="51">AI62</f>
        <v>44681</v>
      </c>
      <c r="AK62" s="103">
        <f>EOMONTH(AJ62+30,0)</f>
        <v>44712</v>
      </c>
      <c r="AL62" s="146">
        <v>2022</v>
      </c>
      <c r="AM62" s="47" t="s">
        <v>43</v>
      </c>
      <c r="AN62" s="136"/>
      <c r="AO62" s="136"/>
      <c r="AP62" s="136"/>
      <c r="AQ62" s="136"/>
      <c r="AR62" s="136"/>
      <c r="AS62" s="136"/>
      <c r="AT62" s="136"/>
      <c r="AU62" s="136"/>
      <c r="AV62" s="136"/>
      <c r="AW62" s="179"/>
    </row>
    <row r="63" spans="1:248" s="157" customFormat="1" ht="26.25" customHeight="1" x14ac:dyDescent="0.25">
      <c r="A63" s="47">
        <v>3</v>
      </c>
      <c r="B63" s="46">
        <v>2223</v>
      </c>
      <c r="C63" s="47" t="s">
        <v>84</v>
      </c>
      <c r="D63" s="148" t="s">
        <v>38</v>
      </c>
      <c r="E63" s="47" t="s">
        <v>42</v>
      </c>
      <c r="F63" s="46">
        <v>33</v>
      </c>
      <c r="G63" s="47" t="s">
        <v>283</v>
      </c>
      <c r="H63" s="54" t="s">
        <v>67</v>
      </c>
      <c r="I63" s="54" t="s">
        <v>67</v>
      </c>
      <c r="J63" s="46">
        <v>1</v>
      </c>
      <c r="K63" s="46"/>
      <c r="L63" s="46"/>
      <c r="M63" s="47" t="s">
        <v>47</v>
      </c>
      <c r="N63" s="47" t="s">
        <v>209</v>
      </c>
      <c r="O63" s="47"/>
      <c r="P63" s="47"/>
      <c r="Q63" s="150">
        <f t="shared" si="46"/>
        <v>81.005830000000003</v>
      </c>
      <c r="R63" s="150">
        <v>97.206999999999994</v>
      </c>
      <c r="S63" s="153" t="s">
        <v>178</v>
      </c>
      <c r="T63" s="148" t="s">
        <v>84</v>
      </c>
      <c r="U63" s="148" t="s">
        <v>108</v>
      </c>
      <c r="V63" s="105">
        <v>44592</v>
      </c>
      <c r="W63" s="145">
        <f t="shared" si="45"/>
        <v>44620</v>
      </c>
      <c r="X63" s="49" t="s">
        <v>43</v>
      </c>
      <c r="Y63" s="49" t="s">
        <v>43</v>
      </c>
      <c r="Z63" s="49" t="s">
        <v>43</v>
      </c>
      <c r="AA63" s="49" t="s">
        <v>43</v>
      </c>
      <c r="AB63" s="49" t="str">
        <f t="shared" ref="AB63" si="52">G63</f>
        <v>Поставка расходных материалов и оборудования для сварочных работ и пайки</v>
      </c>
      <c r="AC63" s="49" t="s">
        <v>39</v>
      </c>
      <c r="AD63" s="159">
        <v>876</v>
      </c>
      <c r="AE63" s="159" t="s">
        <v>123</v>
      </c>
      <c r="AF63" s="159">
        <v>1</v>
      </c>
      <c r="AG63" s="45">
        <v>97000000000</v>
      </c>
      <c r="AH63" s="47" t="s">
        <v>41</v>
      </c>
      <c r="AI63" s="103">
        <f t="shared" ref="AI63" si="53">EOMONTH(W63+30,0)</f>
        <v>44651</v>
      </c>
      <c r="AJ63" s="145">
        <f t="shared" ref="AJ63" si="54">AI63</f>
        <v>44651</v>
      </c>
      <c r="AK63" s="103">
        <v>44926</v>
      </c>
      <c r="AL63" s="146">
        <v>2022</v>
      </c>
      <c r="AM63" s="47" t="s">
        <v>43</v>
      </c>
      <c r="AN63" s="136"/>
      <c r="AO63" s="136"/>
      <c r="AP63" s="136"/>
      <c r="AQ63" s="136"/>
      <c r="AR63" s="136"/>
      <c r="AS63" s="136"/>
      <c r="AT63" s="136"/>
      <c r="AU63" s="136"/>
      <c r="AV63" s="136"/>
      <c r="AW63" s="179"/>
    </row>
    <row r="64" spans="1:248" s="22" customFormat="1" ht="35.25" customHeight="1" x14ac:dyDescent="0.25">
      <c r="A64" s="45">
        <v>3</v>
      </c>
      <c r="B64" s="146">
        <v>2223</v>
      </c>
      <c r="C64" s="45" t="s">
        <v>84</v>
      </c>
      <c r="D64" s="46" t="s">
        <v>45</v>
      </c>
      <c r="E64" s="45" t="s">
        <v>46</v>
      </c>
      <c r="F64" s="46">
        <v>34</v>
      </c>
      <c r="G64" s="49" t="s">
        <v>284</v>
      </c>
      <c r="H64" s="54" t="s">
        <v>285</v>
      </c>
      <c r="I64" s="54" t="s">
        <v>286</v>
      </c>
      <c r="J64" s="46">
        <v>1</v>
      </c>
      <c r="K64" s="46"/>
      <c r="L64" s="46"/>
      <c r="M64" s="45" t="s">
        <v>47</v>
      </c>
      <c r="N64" s="47" t="s">
        <v>209</v>
      </c>
      <c r="O64" s="49"/>
      <c r="P64" s="49"/>
      <c r="Q64" s="123">
        <f t="shared" si="46"/>
        <v>21.84</v>
      </c>
      <c r="R64" s="113">
        <v>26.207999999999998</v>
      </c>
      <c r="S64" s="153" t="s">
        <v>178</v>
      </c>
      <c r="T64" s="146" t="s">
        <v>84</v>
      </c>
      <c r="U64" s="148" t="s">
        <v>108</v>
      </c>
      <c r="V64" s="105">
        <v>44592</v>
      </c>
      <c r="W64" s="151">
        <f t="shared" si="45"/>
        <v>44620</v>
      </c>
      <c r="X64" s="49" t="s">
        <v>43</v>
      </c>
      <c r="Y64" s="49" t="s">
        <v>43</v>
      </c>
      <c r="Z64" s="49" t="s">
        <v>43</v>
      </c>
      <c r="AA64" s="49" t="s">
        <v>43</v>
      </c>
      <c r="AB64" s="47" t="str">
        <f>G64</f>
        <v>Оказание услуг по изготовлению дубликатов государственных регистрационных номерных знаков</v>
      </c>
      <c r="AC64" s="49" t="s">
        <v>39</v>
      </c>
      <c r="AD64" s="47">
        <v>796</v>
      </c>
      <c r="AE64" s="47" t="s">
        <v>40</v>
      </c>
      <c r="AF64" s="45">
        <v>1</v>
      </c>
      <c r="AG64" s="45">
        <v>97000000000</v>
      </c>
      <c r="AH64" s="49" t="s">
        <v>41</v>
      </c>
      <c r="AI64" s="103">
        <f t="shared" ref="AI64:AI67" si="55">EOMONTH(W64+28,0)</f>
        <v>44651</v>
      </c>
      <c r="AJ64" s="145">
        <f t="shared" ref="AJ64" si="56">AI64</f>
        <v>44651</v>
      </c>
      <c r="AK64" s="145">
        <v>44926</v>
      </c>
      <c r="AL64" s="46">
        <v>2022</v>
      </c>
      <c r="AM64" s="125" t="s">
        <v>43</v>
      </c>
      <c r="AN64" s="125"/>
      <c r="AO64" s="125"/>
      <c r="AP64" s="125"/>
      <c r="AQ64" s="125"/>
      <c r="AR64" s="125"/>
      <c r="AS64" s="125"/>
      <c r="AT64" s="125"/>
      <c r="AU64" s="125"/>
      <c r="AV64" s="125"/>
      <c r="AW64" s="47"/>
    </row>
    <row r="65" spans="1:49" s="174" customFormat="1" ht="30.75" customHeight="1" x14ac:dyDescent="0.25">
      <c r="A65" s="47">
        <v>3</v>
      </c>
      <c r="B65" s="46">
        <v>2223</v>
      </c>
      <c r="C65" s="47" t="s">
        <v>84</v>
      </c>
      <c r="D65" s="148" t="s">
        <v>50</v>
      </c>
      <c r="E65" s="47" t="s">
        <v>42</v>
      </c>
      <c r="F65" s="46">
        <v>35</v>
      </c>
      <c r="G65" s="47" t="s">
        <v>119</v>
      </c>
      <c r="H65" s="54" t="s">
        <v>67</v>
      </c>
      <c r="I65" s="54" t="s">
        <v>67</v>
      </c>
      <c r="J65" s="46">
        <v>1</v>
      </c>
      <c r="K65" s="46"/>
      <c r="L65" s="46"/>
      <c r="M65" s="47" t="s">
        <v>47</v>
      </c>
      <c r="N65" s="47" t="s">
        <v>209</v>
      </c>
      <c r="O65" s="47"/>
      <c r="P65" s="47"/>
      <c r="Q65" s="150">
        <f>ROUND(R65/1.2,5)</f>
        <v>66.668980000000005</v>
      </c>
      <c r="R65" s="150">
        <v>80.002769999999998</v>
      </c>
      <c r="S65" s="153" t="s">
        <v>178</v>
      </c>
      <c r="T65" s="148" t="s">
        <v>84</v>
      </c>
      <c r="U65" s="148" t="s">
        <v>108</v>
      </c>
      <c r="V65" s="105">
        <v>44620</v>
      </c>
      <c r="W65" s="145">
        <f t="shared" si="45"/>
        <v>44651</v>
      </c>
      <c r="X65" s="49" t="s">
        <v>43</v>
      </c>
      <c r="Y65" s="49" t="s">
        <v>43</v>
      </c>
      <c r="Z65" s="49" t="s">
        <v>43</v>
      </c>
      <c r="AA65" s="49" t="s">
        <v>43</v>
      </c>
      <c r="AB65" s="49" t="str">
        <f>G65</f>
        <v>Поставка сантехнических материалов и запасных частей для сантехнического оборудования</v>
      </c>
      <c r="AC65" s="49" t="s">
        <v>39</v>
      </c>
      <c r="AD65" s="159">
        <v>876</v>
      </c>
      <c r="AE65" s="159" t="s">
        <v>123</v>
      </c>
      <c r="AF65" s="159">
        <v>1</v>
      </c>
      <c r="AG65" s="45">
        <v>97000000000</v>
      </c>
      <c r="AH65" s="47" t="s">
        <v>41</v>
      </c>
      <c r="AI65" s="103">
        <f t="shared" si="55"/>
        <v>44681</v>
      </c>
      <c r="AJ65" s="145">
        <f t="shared" ref="AJ65" si="57">AI65</f>
        <v>44681</v>
      </c>
      <c r="AK65" s="145">
        <v>44926</v>
      </c>
      <c r="AL65" s="146">
        <v>2022</v>
      </c>
      <c r="AM65" s="47" t="s">
        <v>43</v>
      </c>
      <c r="AN65" s="47"/>
      <c r="AO65" s="47"/>
      <c r="AP65" s="47"/>
      <c r="AQ65" s="47"/>
      <c r="AR65" s="47"/>
      <c r="AS65" s="47"/>
      <c r="AT65" s="47"/>
      <c r="AU65" s="47"/>
      <c r="AV65" s="47"/>
      <c r="AW65" s="47"/>
    </row>
    <row r="66" spans="1:49" s="174" customFormat="1" ht="29.25" customHeight="1" x14ac:dyDescent="0.25">
      <c r="A66" s="47">
        <v>3</v>
      </c>
      <c r="B66" s="46">
        <v>2223</v>
      </c>
      <c r="C66" s="47" t="s">
        <v>84</v>
      </c>
      <c r="D66" s="148" t="s">
        <v>50</v>
      </c>
      <c r="E66" s="47" t="s">
        <v>42</v>
      </c>
      <c r="F66" s="46">
        <v>36</v>
      </c>
      <c r="G66" s="47" t="s">
        <v>282</v>
      </c>
      <c r="H66" s="54" t="s">
        <v>67</v>
      </c>
      <c r="I66" s="54" t="s">
        <v>67</v>
      </c>
      <c r="J66" s="46">
        <v>1</v>
      </c>
      <c r="K66" s="46"/>
      <c r="L66" s="46"/>
      <c r="M66" s="47" t="s">
        <v>47</v>
      </c>
      <c r="N66" s="47" t="s">
        <v>209</v>
      </c>
      <c r="O66" s="47"/>
      <c r="P66" s="47"/>
      <c r="Q66" s="150">
        <f t="shared" si="46"/>
        <v>43.45467</v>
      </c>
      <c r="R66" s="150">
        <v>52.145600000000002</v>
      </c>
      <c r="S66" s="153" t="s">
        <v>178</v>
      </c>
      <c r="T66" s="148" t="s">
        <v>84</v>
      </c>
      <c r="U66" s="148" t="s">
        <v>108</v>
      </c>
      <c r="V66" s="105">
        <v>44681</v>
      </c>
      <c r="W66" s="145">
        <f t="shared" si="45"/>
        <v>44712</v>
      </c>
      <c r="X66" s="49" t="s">
        <v>43</v>
      </c>
      <c r="Y66" s="49" t="s">
        <v>43</v>
      </c>
      <c r="Z66" s="49" t="s">
        <v>43</v>
      </c>
      <c r="AA66" s="49" t="s">
        <v>43</v>
      </c>
      <c r="AB66" s="49" t="str">
        <f t="shared" si="49"/>
        <v>Поставка  материалов и запасных частей для теплотехнического оборудования</v>
      </c>
      <c r="AC66" s="49" t="s">
        <v>39</v>
      </c>
      <c r="AD66" s="159">
        <v>876</v>
      </c>
      <c r="AE66" s="159" t="s">
        <v>123</v>
      </c>
      <c r="AF66" s="159">
        <v>1</v>
      </c>
      <c r="AG66" s="45">
        <v>97000000000</v>
      </c>
      <c r="AH66" s="47" t="s">
        <v>41</v>
      </c>
      <c r="AI66" s="103">
        <f t="shared" si="55"/>
        <v>44742</v>
      </c>
      <c r="AJ66" s="145">
        <f t="shared" si="51"/>
        <v>44742</v>
      </c>
      <c r="AK66" s="145">
        <v>44926</v>
      </c>
      <c r="AL66" s="146">
        <v>2022</v>
      </c>
      <c r="AM66" s="47" t="s">
        <v>43</v>
      </c>
      <c r="AN66" s="47"/>
      <c r="AO66" s="47"/>
      <c r="AP66" s="47"/>
      <c r="AQ66" s="47"/>
      <c r="AR66" s="47"/>
      <c r="AS66" s="47"/>
      <c r="AT66" s="47"/>
      <c r="AU66" s="47"/>
      <c r="AV66" s="47"/>
      <c r="AW66" s="47"/>
    </row>
    <row r="67" spans="1:49" s="174" customFormat="1" ht="36" customHeight="1" x14ac:dyDescent="0.25">
      <c r="A67" s="47">
        <v>3</v>
      </c>
      <c r="B67" s="46">
        <v>2223</v>
      </c>
      <c r="C67" s="47" t="s">
        <v>84</v>
      </c>
      <c r="D67" s="148" t="s">
        <v>45</v>
      </c>
      <c r="E67" s="47" t="s">
        <v>48</v>
      </c>
      <c r="F67" s="46">
        <v>37</v>
      </c>
      <c r="G67" s="49" t="s">
        <v>310</v>
      </c>
      <c r="H67" s="54" t="s">
        <v>308</v>
      </c>
      <c r="I67" s="54" t="s">
        <v>309</v>
      </c>
      <c r="J67" s="46">
        <v>1</v>
      </c>
      <c r="K67" s="46"/>
      <c r="L67" s="46"/>
      <c r="M67" s="47" t="s">
        <v>47</v>
      </c>
      <c r="N67" s="47" t="s">
        <v>209</v>
      </c>
      <c r="O67" s="47"/>
      <c r="P67" s="47"/>
      <c r="Q67" s="150">
        <f t="shared" ref="Q67" si="58">ROUND(R67/1.2,5)</f>
        <v>83.236999999999995</v>
      </c>
      <c r="R67" s="150">
        <v>99.884399999999999</v>
      </c>
      <c r="S67" s="153" t="s">
        <v>178</v>
      </c>
      <c r="T67" s="148" t="s">
        <v>84</v>
      </c>
      <c r="U67" s="148" t="s">
        <v>108</v>
      </c>
      <c r="V67" s="105">
        <v>44620</v>
      </c>
      <c r="W67" s="145">
        <f t="shared" si="45"/>
        <v>44651</v>
      </c>
      <c r="X67" s="49" t="s">
        <v>43</v>
      </c>
      <c r="Y67" s="49" t="s">
        <v>43</v>
      </c>
      <c r="Z67" s="49" t="s">
        <v>43</v>
      </c>
      <c r="AA67" s="49" t="s">
        <v>43</v>
      </c>
      <c r="AB67" s="49" t="str">
        <f t="shared" ref="AB67" si="59">G67</f>
        <v>Выполнение работ по разработке рабочей документации усиления ферм бокса №5 производственного отделения №1</v>
      </c>
      <c r="AC67" s="49" t="s">
        <v>39</v>
      </c>
      <c r="AD67" s="159">
        <v>796</v>
      </c>
      <c r="AE67" s="159" t="s">
        <v>40</v>
      </c>
      <c r="AF67" s="159">
        <v>1</v>
      </c>
      <c r="AG67" s="45">
        <v>97000000000</v>
      </c>
      <c r="AH67" s="47" t="s">
        <v>41</v>
      </c>
      <c r="AI67" s="103">
        <f t="shared" si="55"/>
        <v>44681</v>
      </c>
      <c r="AJ67" s="145">
        <f>AI67+1</f>
        <v>44682</v>
      </c>
      <c r="AK67" s="145">
        <f>AJ67+30</f>
        <v>44712</v>
      </c>
      <c r="AL67" s="146">
        <v>2022</v>
      </c>
      <c r="AM67" s="47" t="s">
        <v>43</v>
      </c>
      <c r="AN67" s="47"/>
      <c r="AO67" s="47"/>
      <c r="AP67" s="47"/>
      <c r="AQ67" s="47"/>
      <c r="AR67" s="47"/>
      <c r="AS67" s="47"/>
      <c r="AT67" s="47"/>
      <c r="AU67" s="47"/>
      <c r="AV67" s="47"/>
      <c r="AW67" s="47"/>
    </row>
    <row r="68" spans="1:49" s="139" customFormat="1" ht="16.5" customHeight="1" x14ac:dyDescent="0.2">
      <c r="A68" s="70" t="s">
        <v>52</v>
      </c>
      <c r="B68" s="71"/>
      <c r="C68" s="72"/>
      <c r="D68" s="71"/>
      <c r="E68" s="72"/>
      <c r="F68" s="72"/>
      <c r="G68" s="72"/>
      <c r="H68" s="73"/>
      <c r="I68" s="73"/>
      <c r="J68" s="74"/>
      <c r="K68" s="74"/>
      <c r="L68" s="74"/>
      <c r="M68" s="72"/>
      <c r="N68" s="72"/>
      <c r="O68" s="72"/>
      <c r="P68" s="72"/>
      <c r="Q68" s="120">
        <f>SUM(Q69:Q79)</f>
        <v>2204.972271666667</v>
      </c>
      <c r="R68" s="120">
        <f>SUM(R69:R79)</f>
        <v>2627.9944099999998</v>
      </c>
      <c r="S68" s="75"/>
      <c r="T68" s="71"/>
      <c r="U68" s="71"/>
      <c r="V68" s="71"/>
      <c r="W68" s="71"/>
      <c r="X68" s="72"/>
      <c r="Y68" s="72"/>
      <c r="Z68" s="72"/>
      <c r="AA68" s="72"/>
      <c r="AB68" s="76"/>
      <c r="AC68" s="72"/>
      <c r="AD68" s="72"/>
      <c r="AE68" s="72"/>
      <c r="AF68" s="72"/>
      <c r="AG68" s="72"/>
      <c r="AH68" s="72"/>
      <c r="AI68" s="71"/>
      <c r="AJ68" s="71"/>
      <c r="AK68" s="71"/>
      <c r="AL68" s="71"/>
      <c r="AM68" s="72"/>
      <c r="AN68" s="137"/>
      <c r="AO68" s="137"/>
      <c r="AP68" s="137"/>
      <c r="AQ68" s="137"/>
      <c r="AR68" s="137"/>
      <c r="AS68" s="137"/>
      <c r="AT68" s="137"/>
      <c r="AU68" s="137"/>
      <c r="AV68" s="137"/>
      <c r="AW68" s="138"/>
    </row>
    <row r="69" spans="1:49" s="185" customFormat="1" ht="30.75" customHeight="1" x14ac:dyDescent="0.2">
      <c r="A69" s="180">
        <v>4</v>
      </c>
      <c r="B69" s="181">
        <v>2214</v>
      </c>
      <c r="C69" s="181" t="s">
        <v>84</v>
      </c>
      <c r="D69" s="181" t="s">
        <v>51</v>
      </c>
      <c r="E69" s="181" t="s">
        <v>54</v>
      </c>
      <c r="F69" s="181">
        <v>1</v>
      </c>
      <c r="G69" s="180" t="s">
        <v>275</v>
      </c>
      <c r="H69" s="158" t="s">
        <v>326</v>
      </c>
      <c r="I69" s="158" t="s">
        <v>326</v>
      </c>
      <c r="J69" s="46">
        <v>2</v>
      </c>
      <c r="K69" s="46"/>
      <c r="L69" s="46"/>
      <c r="M69" s="180" t="s">
        <v>47</v>
      </c>
      <c r="N69" s="47" t="s">
        <v>209</v>
      </c>
      <c r="O69" s="47"/>
      <c r="P69" s="47"/>
      <c r="Q69" s="182">
        <f>ROUND(R69/1.2,5)</f>
        <v>637.81200000000001</v>
      </c>
      <c r="R69" s="183">
        <v>765.37440000000004</v>
      </c>
      <c r="S69" s="48" t="s">
        <v>203</v>
      </c>
      <c r="T69" s="181" t="s">
        <v>84</v>
      </c>
      <c r="U69" s="181" t="s">
        <v>107</v>
      </c>
      <c r="V69" s="184">
        <v>44591</v>
      </c>
      <c r="W69" s="145">
        <f t="shared" ref="W69:W73" si="60">EOMONTH(V69+28,0)</f>
        <v>44620</v>
      </c>
      <c r="X69" s="49" t="s">
        <v>43</v>
      </c>
      <c r="Y69" s="49" t="s">
        <v>43</v>
      </c>
      <c r="Z69" s="49" t="s">
        <v>43</v>
      </c>
      <c r="AA69" s="49" t="s">
        <v>43</v>
      </c>
      <c r="AB69" s="47" t="str">
        <f>G69</f>
        <v>Оказание информационных услуг с использованием ранее установленной системы Консультант плюс</v>
      </c>
      <c r="AC69" s="49" t="s">
        <v>39</v>
      </c>
      <c r="AD69" s="45">
        <v>796</v>
      </c>
      <c r="AE69" s="45" t="s">
        <v>40</v>
      </c>
      <c r="AF69" s="47">
        <v>1</v>
      </c>
      <c r="AG69" s="45">
        <v>97000000000</v>
      </c>
      <c r="AH69" s="47" t="s">
        <v>41</v>
      </c>
      <c r="AI69" s="103">
        <f t="shared" ref="AI69:AI73" si="61">EOMONTH(W69+28,0)</f>
        <v>44651</v>
      </c>
      <c r="AJ69" s="184">
        <v>44652</v>
      </c>
      <c r="AK69" s="184">
        <v>45746</v>
      </c>
      <c r="AL69" s="181">
        <v>2022</v>
      </c>
      <c r="AM69" s="180" t="s">
        <v>43</v>
      </c>
      <c r="AN69" s="181"/>
      <c r="AO69" s="181"/>
      <c r="AP69" s="181"/>
      <c r="AQ69" s="181"/>
      <c r="AR69" s="181"/>
      <c r="AS69" s="181"/>
      <c r="AT69" s="181"/>
      <c r="AU69" s="181"/>
      <c r="AV69" s="181"/>
      <c r="AW69" s="180"/>
    </row>
    <row r="70" spans="1:49" s="185" customFormat="1" ht="32.25" customHeight="1" x14ac:dyDescent="0.2">
      <c r="A70" s="180">
        <v>4</v>
      </c>
      <c r="B70" s="181">
        <v>2214</v>
      </c>
      <c r="C70" s="181" t="s">
        <v>84</v>
      </c>
      <c r="D70" s="181" t="s">
        <v>51</v>
      </c>
      <c r="E70" s="181" t="s">
        <v>54</v>
      </c>
      <c r="F70" s="181">
        <v>2</v>
      </c>
      <c r="G70" s="180" t="s">
        <v>152</v>
      </c>
      <c r="H70" s="147" t="s">
        <v>62</v>
      </c>
      <c r="I70" s="147" t="s">
        <v>72</v>
      </c>
      <c r="J70" s="46">
        <v>2</v>
      </c>
      <c r="K70" s="46"/>
      <c r="L70" s="46"/>
      <c r="M70" s="180" t="s">
        <v>47</v>
      </c>
      <c r="N70" s="47" t="s">
        <v>209</v>
      </c>
      <c r="O70" s="47"/>
      <c r="P70" s="47"/>
      <c r="Q70" s="182">
        <f>ROUND(R70/1.2,5)</f>
        <v>350.02048000000002</v>
      </c>
      <c r="R70" s="183">
        <v>420.02458000000001</v>
      </c>
      <c r="S70" s="48" t="s">
        <v>203</v>
      </c>
      <c r="T70" s="181" t="s">
        <v>84</v>
      </c>
      <c r="U70" s="181" t="s">
        <v>107</v>
      </c>
      <c r="V70" s="184">
        <v>44712</v>
      </c>
      <c r="W70" s="145">
        <f t="shared" si="60"/>
        <v>44742</v>
      </c>
      <c r="X70" s="49" t="s">
        <v>43</v>
      </c>
      <c r="Y70" s="49" t="s">
        <v>43</v>
      </c>
      <c r="Z70" s="49" t="s">
        <v>43</v>
      </c>
      <c r="AA70" s="49" t="s">
        <v>43</v>
      </c>
      <c r="AB70" s="47" t="str">
        <f>G70</f>
        <v>Поставка запасных частей и материалов для ремонта локальной вычислительной сети</v>
      </c>
      <c r="AC70" s="49" t="s">
        <v>39</v>
      </c>
      <c r="AD70" s="159">
        <v>876</v>
      </c>
      <c r="AE70" s="159" t="s">
        <v>123</v>
      </c>
      <c r="AF70" s="159">
        <v>1</v>
      </c>
      <c r="AG70" s="45">
        <v>97000000000</v>
      </c>
      <c r="AH70" s="47" t="s">
        <v>41</v>
      </c>
      <c r="AI70" s="103">
        <f t="shared" si="61"/>
        <v>44773</v>
      </c>
      <c r="AJ70" s="184">
        <f>AI70</f>
        <v>44773</v>
      </c>
      <c r="AK70" s="103">
        <f>EOMONTH(AJ70+28,0)</f>
        <v>44804</v>
      </c>
      <c r="AL70" s="181">
        <v>2022</v>
      </c>
      <c r="AM70" s="180" t="s">
        <v>43</v>
      </c>
      <c r="AN70" s="181"/>
      <c r="AO70" s="181"/>
      <c r="AP70" s="181"/>
      <c r="AQ70" s="181"/>
      <c r="AR70" s="181"/>
      <c r="AS70" s="181"/>
      <c r="AT70" s="181"/>
      <c r="AU70" s="181"/>
      <c r="AV70" s="181"/>
      <c r="AW70" s="180" t="s">
        <v>109</v>
      </c>
    </row>
    <row r="71" spans="1:49" s="185" customFormat="1" ht="31.5" customHeight="1" x14ac:dyDescent="0.2">
      <c r="A71" s="180">
        <v>4</v>
      </c>
      <c r="B71" s="181">
        <v>2214</v>
      </c>
      <c r="C71" s="181" t="s">
        <v>84</v>
      </c>
      <c r="D71" s="181" t="s">
        <v>51</v>
      </c>
      <c r="E71" s="181" t="s">
        <v>54</v>
      </c>
      <c r="F71" s="181">
        <v>3</v>
      </c>
      <c r="G71" s="180" t="s">
        <v>179</v>
      </c>
      <c r="H71" s="147" t="s">
        <v>176</v>
      </c>
      <c r="I71" s="147" t="s">
        <v>176</v>
      </c>
      <c r="J71" s="46">
        <v>2</v>
      </c>
      <c r="K71" s="46"/>
      <c r="L71" s="46"/>
      <c r="M71" s="180" t="s">
        <v>47</v>
      </c>
      <c r="N71" s="47" t="s">
        <v>209</v>
      </c>
      <c r="O71" s="47"/>
      <c r="P71" s="47"/>
      <c r="Q71" s="182">
        <f>ROUND(R71/1.2,5)</f>
        <v>661.56652999999994</v>
      </c>
      <c r="R71" s="183">
        <v>793.87983999999994</v>
      </c>
      <c r="S71" s="48" t="s">
        <v>203</v>
      </c>
      <c r="T71" s="181" t="s">
        <v>84</v>
      </c>
      <c r="U71" s="181" t="s">
        <v>107</v>
      </c>
      <c r="V71" s="184">
        <v>44712</v>
      </c>
      <c r="W71" s="145">
        <f t="shared" si="60"/>
        <v>44742</v>
      </c>
      <c r="X71" s="49" t="s">
        <v>43</v>
      </c>
      <c r="Y71" s="49" t="s">
        <v>43</v>
      </c>
      <c r="Z71" s="49" t="s">
        <v>43</v>
      </c>
      <c r="AA71" s="49" t="s">
        <v>43</v>
      </c>
      <c r="AB71" s="47" t="str">
        <f>G71</f>
        <v>Приобретение прав на использование программного обеспечения</v>
      </c>
      <c r="AC71" s="49" t="s">
        <v>39</v>
      </c>
      <c r="AD71" s="159">
        <v>876</v>
      </c>
      <c r="AE71" s="159" t="s">
        <v>123</v>
      </c>
      <c r="AF71" s="159">
        <v>1</v>
      </c>
      <c r="AG71" s="45">
        <v>97000000000</v>
      </c>
      <c r="AH71" s="47" t="s">
        <v>41</v>
      </c>
      <c r="AI71" s="103">
        <f t="shared" si="61"/>
        <v>44773</v>
      </c>
      <c r="AJ71" s="184">
        <f t="shared" ref="AJ71:AJ73" si="62">AI71</f>
        <v>44773</v>
      </c>
      <c r="AK71" s="103">
        <f t="shared" ref="AK71:AK73" si="63">EOMONTH(AJ71+28,0)</f>
        <v>44804</v>
      </c>
      <c r="AL71" s="181">
        <v>2022</v>
      </c>
      <c r="AM71" s="180" t="s">
        <v>43</v>
      </c>
      <c r="AN71" s="181"/>
      <c r="AO71" s="181"/>
      <c r="AP71" s="181"/>
      <c r="AQ71" s="181"/>
      <c r="AR71" s="181"/>
      <c r="AS71" s="181"/>
      <c r="AT71" s="181"/>
      <c r="AU71" s="181"/>
      <c r="AV71" s="181"/>
      <c r="AW71" s="180"/>
    </row>
    <row r="72" spans="1:49" s="186" customFormat="1" ht="21" customHeight="1" x14ac:dyDescent="0.2">
      <c r="A72" s="180">
        <v>4</v>
      </c>
      <c r="B72" s="181">
        <v>2214</v>
      </c>
      <c r="C72" s="181" t="s">
        <v>84</v>
      </c>
      <c r="D72" s="181" t="s">
        <v>51</v>
      </c>
      <c r="E72" s="181" t="s">
        <v>54</v>
      </c>
      <c r="F72" s="181">
        <v>4</v>
      </c>
      <c r="G72" s="180" t="s">
        <v>53</v>
      </c>
      <c r="H72" s="147" t="s">
        <v>62</v>
      </c>
      <c r="I72" s="147" t="s">
        <v>62</v>
      </c>
      <c r="J72" s="46">
        <v>2</v>
      </c>
      <c r="K72" s="46"/>
      <c r="L72" s="46"/>
      <c r="M72" s="180" t="s">
        <v>47</v>
      </c>
      <c r="N72" s="47" t="s">
        <v>209</v>
      </c>
      <c r="O72" s="47"/>
      <c r="P72" s="47"/>
      <c r="Q72" s="182">
        <f>ROUND(R72/1.2,5)</f>
        <v>250.01598000000001</v>
      </c>
      <c r="R72" s="183">
        <v>300.01916999999997</v>
      </c>
      <c r="S72" s="48" t="s">
        <v>218</v>
      </c>
      <c r="T72" s="181" t="s">
        <v>84</v>
      </c>
      <c r="U72" s="181" t="s">
        <v>107</v>
      </c>
      <c r="V72" s="184">
        <v>44712</v>
      </c>
      <c r="W72" s="145">
        <f t="shared" si="60"/>
        <v>44742</v>
      </c>
      <c r="X72" s="49" t="s">
        <v>43</v>
      </c>
      <c r="Y72" s="49" t="s">
        <v>43</v>
      </c>
      <c r="Z72" s="49" t="s">
        <v>43</v>
      </c>
      <c r="AA72" s="49" t="s">
        <v>43</v>
      </c>
      <c r="AB72" s="47" t="str">
        <f>G72</f>
        <v>Поставка оргтехники</v>
      </c>
      <c r="AC72" s="49" t="s">
        <v>39</v>
      </c>
      <c r="AD72" s="159">
        <v>876</v>
      </c>
      <c r="AE72" s="159" t="s">
        <v>123</v>
      </c>
      <c r="AF72" s="159">
        <v>1</v>
      </c>
      <c r="AG72" s="45">
        <v>97000000000</v>
      </c>
      <c r="AH72" s="47" t="s">
        <v>41</v>
      </c>
      <c r="AI72" s="103">
        <f t="shared" si="61"/>
        <v>44773</v>
      </c>
      <c r="AJ72" s="184">
        <f t="shared" si="62"/>
        <v>44773</v>
      </c>
      <c r="AK72" s="103">
        <f t="shared" si="63"/>
        <v>44804</v>
      </c>
      <c r="AL72" s="181">
        <v>2022</v>
      </c>
      <c r="AM72" s="180" t="s">
        <v>43</v>
      </c>
      <c r="AN72" s="181"/>
      <c r="AO72" s="181"/>
      <c r="AP72" s="181"/>
      <c r="AQ72" s="181"/>
      <c r="AR72" s="181"/>
      <c r="AS72" s="181"/>
      <c r="AT72" s="181"/>
      <c r="AU72" s="181"/>
      <c r="AV72" s="181"/>
      <c r="AW72" s="180"/>
    </row>
    <row r="73" spans="1:49" s="185" customFormat="1" ht="25.5" x14ac:dyDescent="0.2">
      <c r="A73" s="180">
        <v>4</v>
      </c>
      <c r="B73" s="181">
        <v>2214</v>
      </c>
      <c r="C73" s="181" t="s">
        <v>84</v>
      </c>
      <c r="D73" s="181" t="s">
        <v>51</v>
      </c>
      <c r="E73" s="181" t="s">
        <v>54</v>
      </c>
      <c r="F73" s="181">
        <v>5</v>
      </c>
      <c r="G73" s="180" t="s">
        <v>148</v>
      </c>
      <c r="H73" s="147" t="s">
        <v>62</v>
      </c>
      <c r="I73" s="147" t="s">
        <v>72</v>
      </c>
      <c r="J73" s="46">
        <v>2</v>
      </c>
      <c r="K73" s="46"/>
      <c r="L73" s="46"/>
      <c r="M73" s="180" t="s">
        <v>47</v>
      </c>
      <c r="N73" s="47" t="s">
        <v>209</v>
      </c>
      <c r="O73" s="47"/>
      <c r="P73" s="187"/>
      <c r="Q73" s="183">
        <f>R73/1.2</f>
        <v>179.81569166666668</v>
      </c>
      <c r="R73" s="183">
        <v>215.77883</v>
      </c>
      <c r="S73" s="48" t="s">
        <v>218</v>
      </c>
      <c r="T73" s="181" t="s">
        <v>84</v>
      </c>
      <c r="U73" s="181" t="s">
        <v>107</v>
      </c>
      <c r="V73" s="184">
        <v>44712</v>
      </c>
      <c r="W73" s="145">
        <f t="shared" si="60"/>
        <v>44742</v>
      </c>
      <c r="X73" s="49" t="s">
        <v>43</v>
      </c>
      <c r="Y73" s="49" t="s">
        <v>43</v>
      </c>
      <c r="Z73" s="49" t="s">
        <v>43</v>
      </c>
      <c r="AA73" s="49" t="s">
        <v>43</v>
      </c>
      <c r="AB73" s="47" t="str">
        <f>G73</f>
        <v>Поставка расходных метериалов и запасных частей для принтеров</v>
      </c>
      <c r="AC73" s="49" t="s">
        <v>39</v>
      </c>
      <c r="AD73" s="159">
        <v>876</v>
      </c>
      <c r="AE73" s="159" t="s">
        <v>123</v>
      </c>
      <c r="AF73" s="159">
        <v>1</v>
      </c>
      <c r="AG73" s="45">
        <v>97000000000</v>
      </c>
      <c r="AH73" s="47" t="s">
        <v>41</v>
      </c>
      <c r="AI73" s="103">
        <f t="shared" si="61"/>
        <v>44773</v>
      </c>
      <c r="AJ73" s="184">
        <f t="shared" si="62"/>
        <v>44773</v>
      </c>
      <c r="AK73" s="103">
        <f t="shared" si="63"/>
        <v>44804</v>
      </c>
      <c r="AL73" s="181">
        <v>2022</v>
      </c>
      <c r="AM73" s="180" t="s">
        <v>43</v>
      </c>
      <c r="AN73" s="181"/>
      <c r="AO73" s="181"/>
      <c r="AP73" s="181"/>
      <c r="AQ73" s="181"/>
      <c r="AR73" s="181"/>
      <c r="AS73" s="181"/>
      <c r="AT73" s="181"/>
      <c r="AU73" s="181"/>
      <c r="AV73" s="181"/>
      <c r="AW73" s="180"/>
    </row>
    <row r="74" spans="1:49" s="135" customFormat="1" ht="12.75" x14ac:dyDescent="0.2">
      <c r="A74" s="18"/>
      <c r="B74" s="19"/>
      <c r="C74" s="19"/>
      <c r="D74" s="19"/>
      <c r="E74" s="19"/>
      <c r="F74" s="19"/>
      <c r="G74" s="18"/>
      <c r="H74" s="56"/>
      <c r="I74" s="56"/>
      <c r="J74" s="55"/>
      <c r="K74" s="55"/>
      <c r="L74" s="55"/>
      <c r="M74" s="18"/>
      <c r="N74" s="21"/>
      <c r="O74" s="21"/>
      <c r="P74" s="21"/>
      <c r="Q74" s="121"/>
      <c r="R74" s="121"/>
      <c r="S74" s="58"/>
      <c r="T74" s="19"/>
      <c r="U74" s="19"/>
      <c r="V74" s="20"/>
      <c r="W74" s="20"/>
      <c r="X74" s="16"/>
      <c r="Y74" s="16"/>
      <c r="Z74" s="16"/>
      <c r="AA74" s="16"/>
      <c r="AB74" s="21"/>
      <c r="AC74" s="16"/>
      <c r="AD74" s="69"/>
      <c r="AE74" s="69"/>
      <c r="AF74" s="69"/>
      <c r="AG74" s="59"/>
      <c r="AH74" s="21"/>
      <c r="AI74" s="20"/>
      <c r="AJ74" s="20"/>
      <c r="AK74" s="20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8"/>
    </row>
    <row r="75" spans="1:49" s="186" customFormat="1" ht="39.75" customHeight="1" x14ac:dyDescent="0.2">
      <c r="A75" s="180">
        <v>4</v>
      </c>
      <c r="B75" s="181">
        <v>2224</v>
      </c>
      <c r="C75" s="181" t="s">
        <v>84</v>
      </c>
      <c r="D75" s="181" t="s">
        <v>51</v>
      </c>
      <c r="E75" s="181" t="s">
        <v>54</v>
      </c>
      <c r="F75" s="181">
        <v>1</v>
      </c>
      <c r="G75" s="180" t="s">
        <v>86</v>
      </c>
      <c r="H75" s="147" t="s">
        <v>74</v>
      </c>
      <c r="I75" s="147" t="s">
        <v>73</v>
      </c>
      <c r="J75" s="46">
        <v>1</v>
      </c>
      <c r="K75" s="46"/>
      <c r="L75" s="46"/>
      <c r="M75" s="47" t="s">
        <v>47</v>
      </c>
      <c r="N75" s="47" t="s">
        <v>209</v>
      </c>
      <c r="O75" s="47"/>
      <c r="P75" s="47"/>
      <c r="Q75" s="183">
        <f>ROUND(R75/1.2,2)</f>
        <v>11.86</v>
      </c>
      <c r="R75" s="183">
        <v>14.2272</v>
      </c>
      <c r="S75" s="153" t="s">
        <v>178</v>
      </c>
      <c r="T75" s="181" t="s">
        <v>84</v>
      </c>
      <c r="U75" s="181" t="s">
        <v>108</v>
      </c>
      <c r="V75" s="184">
        <v>44591</v>
      </c>
      <c r="W75" s="145">
        <f t="shared" ref="W75:W78" si="64">EOMONTH(V75+28,0)</f>
        <v>44620</v>
      </c>
      <c r="X75" s="49" t="s">
        <v>43</v>
      </c>
      <c r="Y75" s="49" t="s">
        <v>43</v>
      </c>
      <c r="Z75" s="49" t="s">
        <v>43</v>
      </c>
      <c r="AA75" s="49" t="s">
        <v>43</v>
      </c>
      <c r="AB75" s="47" t="str">
        <f t="shared" ref="AB75:AB79" si="65">G75</f>
        <v>Оказание услуг по сопровождению програмного продукта "КАМИН расчет заработной платы" версии 2.0</v>
      </c>
      <c r="AC75" s="49" t="s">
        <v>39</v>
      </c>
      <c r="AD75" s="47">
        <v>796</v>
      </c>
      <c r="AE75" s="47" t="s">
        <v>40</v>
      </c>
      <c r="AF75" s="47">
        <v>1</v>
      </c>
      <c r="AG75" s="45">
        <v>97000000000</v>
      </c>
      <c r="AH75" s="47" t="s">
        <v>41</v>
      </c>
      <c r="AI75" s="103">
        <f t="shared" ref="AI75" si="66">EOMONTH(W75+28,0)</f>
        <v>44651</v>
      </c>
      <c r="AJ75" s="184">
        <f t="shared" ref="AJ75:AJ79" si="67">AI75</f>
        <v>44651</v>
      </c>
      <c r="AK75" s="103">
        <f t="shared" ref="AK75:AK79" si="68">EOMONTH(AJ75+28,0)</f>
        <v>44681</v>
      </c>
      <c r="AL75" s="181">
        <v>2022</v>
      </c>
      <c r="AM75" s="180" t="s">
        <v>43</v>
      </c>
      <c r="AN75" s="181"/>
      <c r="AO75" s="181"/>
      <c r="AP75" s="181"/>
      <c r="AQ75" s="181"/>
      <c r="AR75" s="181"/>
      <c r="AS75" s="181"/>
      <c r="AT75" s="181"/>
      <c r="AU75" s="181"/>
      <c r="AV75" s="181"/>
      <c r="AW75" s="180"/>
    </row>
    <row r="76" spans="1:49" s="185" customFormat="1" ht="33.75" customHeight="1" x14ac:dyDescent="0.2">
      <c r="A76" s="180">
        <v>4</v>
      </c>
      <c r="B76" s="181">
        <v>2224</v>
      </c>
      <c r="C76" s="181" t="s">
        <v>84</v>
      </c>
      <c r="D76" s="181" t="s">
        <v>51</v>
      </c>
      <c r="E76" s="181" t="s">
        <v>54</v>
      </c>
      <c r="F76" s="181">
        <v>2</v>
      </c>
      <c r="G76" s="180" t="s">
        <v>276</v>
      </c>
      <c r="H76" s="147" t="s">
        <v>150</v>
      </c>
      <c r="I76" s="147" t="s">
        <v>176</v>
      </c>
      <c r="J76" s="46">
        <v>1</v>
      </c>
      <c r="K76" s="46"/>
      <c r="L76" s="46"/>
      <c r="M76" s="180" t="s">
        <v>47</v>
      </c>
      <c r="N76" s="47" t="s">
        <v>209</v>
      </c>
      <c r="O76" s="47"/>
      <c r="P76" s="47"/>
      <c r="Q76" s="182">
        <f>R76</f>
        <v>16.847999999999999</v>
      </c>
      <c r="R76" s="183">
        <v>16.847999999999999</v>
      </c>
      <c r="S76" s="153" t="s">
        <v>178</v>
      </c>
      <c r="T76" s="181" t="s">
        <v>84</v>
      </c>
      <c r="U76" s="181" t="s">
        <v>108</v>
      </c>
      <c r="V76" s="184">
        <v>44591</v>
      </c>
      <c r="W76" s="145">
        <f t="shared" si="64"/>
        <v>44620</v>
      </c>
      <c r="X76" s="49" t="s">
        <v>43</v>
      </c>
      <c r="Y76" s="49" t="s">
        <v>43</v>
      </c>
      <c r="Z76" s="49" t="s">
        <v>43</v>
      </c>
      <c r="AA76" s="49" t="s">
        <v>43</v>
      </c>
      <c r="AB76" s="47" t="str">
        <f>G76</f>
        <v>Приобретение прав на использование программного обеспечения для работы с электронными подписями</v>
      </c>
      <c r="AC76" s="49" t="s">
        <v>39</v>
      </c>
      <c r="AD76" s="159">
        <v>876</v>
      </c>
      <c r="AE76" s="159" t="s">
        <v>123</v>
      </c>
      <c r="AF76" s="159">
        <v>1</v>
      </c>
      <c r="AG76" s="45">
        <v>97000000000</v>
      </c>
      <c r="AH76" s="47" t="s">
        <v>41</v>
      </c>
      <c r="AI76" s="103">
        <f t="shared" ref="AI76" si="69">EOMONTH(W76+28,0)</f>
        <v>44651</v>
      </c>
      <c r="AJ76" s="184">
        <f t="shared" si="67"/>
        <v>44651</v>
      </c>
      <c r="AK76" s="103">
        <f t="shared" si="68"/>
        <v>44681</v>
      </c>
      <c r="AL76" s="181">
        <v>2022</v>
      </c>
      <c r="AM76" s="180" t="s">
        <v>43</v>
      </c>
      <c r="AN76" s="181"/>
      <c r="AO76" s="181"/>
      <c r="AP76" s="181"/>
      <c r="AQ76" s="181"/>
      <c r="AR76" s="181"/>
      <c r="AS76" s="181"/>
      <c r="AT76" s="181"/>
      <c r="AU76" s="181"/>
      <c r="AV76" s="181"/>
      <c r="AW76" s="180" t="s">
        <v>277</v>
      </c>
    </row>
    <row r="77" spans="1:49" s="185" customFormat="1" ht="52.5" customHeight="1" x14ac:dyDescent="0.2">
      <c r="A77" s="180">
        <v>4</v>
      </c>
      <c r="B77" s="181">
        <v>2224</v>
      </c>
      <c r="C77" s="181" t="s">
        <v>84</v>
      </c>
      <c r="D77" s="181" t="s">
        <v>51</v>
      </c>
      <c r="E77" s="181" t="s">
        <v>54</v>
      </c>
      <c r="F77" s="181">
        <v>3</v>
      </c>
      <c r="G77" s="188" t="s">
        <v>278</v>
      </c>
      <c r="H77" s="147" t="s">
        <v>71</v>
      </c>
      <c r="I77" s="147" t="s">
        <v>70</v>
      </c>
      <c r="J77" s="46">
        <v>1</v>
      </c>
      <c r="K77" s="46"/>
      <c r="L77" s="46"/>
      <c r="M77" s="180" t="s">
        <v>47</v>
      </c>
      <c r="N77" s="47" t="s">
        <v>209</v>
      </c>
      <c r="O77" s="47"/>
      <c r="P77" s="47"/>
      <c r="Q77" s="183">
        <f>R77</f>
        <v>18.928000000000001</v>
      </c>
      <c r="R77" s="183">
        <v>18.928000000000001</v>
      </c>
      <c r="S77" s="153" t="s">
        <v>178</v>
      </c>
      <c r="T77" s="181" t="s">
        <v>84</v>
      </c>
      <c r="U77" s="181" t="s">
        <v>108</v>
      </c>
      <c r="V77" s="184">
        <v>44620</v>
      </c>
      <c r="W77" s="145">
        <f t="shared" si="64"/>
        <v>44651</v>
      </c>
      <c r="X77" s="49" t="s">
        <v>43</v>
      </c>
      <c r="Y77" s="49" t="s">
        <v>43</v>
      </c>
      <c r="Z77" s="49" t="s">
        <v>43</v>
      </c>
      <c r="AA77" s="49" t="s">
        <v>43</v>
      </c>
      <c r="AB77" s="47" t="str">
        <f t="shared" si="65"/>
        <v>Приобретение прав на использование программы в следующей конфигурации: 
права использования "Web-система СБИС" модуль Аккаунт в течение 12 месяцев;
права использования "Web-система СБИС" модуль ЭО-Базовый, ОСНО в течение 12 месяцев; 
права использования "Web-система СБИС" для сдачи отчетности по 8 дополнительным направлениям в течение 12 месяцев;
Права использования возможности регистрации сотрудника в системе "СБИС" с правом использования электронной подписи с хранением на внешнем носителе;
право использования "Web-система СБИС" модуль ЭДО 1200 в течениие 12 месяцев</v>
      </c>
      <c r="AC77" s="49" t="s">
        <v>39</v>
      </c>
      <c r="AD77" s="47">
        <v>876</v>
      </c>
      <c r="AE77" s="47" t="s">
        <v>123</v>
      </c>
      <c r="AF77" s="47">
        <v>1</v>
      </c>
      <c r="AG77" s="45">
        <v>97000000000</v>
      </c>
      <c r="AH77" s="47" t="s">
        <v>41</v>
      </c>
      <c r="AI77" s="103">
        <f t="shared" ref="AI77" si="70">EOMONTH(W77+28,0)</f>
        <v>44681</v>
      </c>
      <c r="AJ77" s="184">
        <f t="shared" si="67"/>
        <v>44681</v>
      </c>
      <c r="AK77" s="103">
        <f t="shared" si="68"/>
        <v>44712</v>
      </c>
      <c r="AL77" s="181">
        <v>2022</v>
      </c>
      <c r="AM77" s="180" t="s">
        <v>43</v>
      </c>
      <c r="AN77" s="181"/>
      <c r="AO77" s="181"/>
      <c r="AP77" s="181"/>
      <c r="AQ77" s="181"/>
      <c r="AR77" s="181"/>
      <c r="AS77" s="181"/>
      <c r="AT77" s="181"/>
      <c r="AU77" s="181"/>
      <c r="AV77" s="181"/>
      <c r="AW77" s="180" t="s">
        <v>277</v>
      </c>
    </row>
    <row r="78" spans="1:49" s="185" customFormat="1" ht="25.5" x14ac:dyDescent="0.2">
      <c r="A78" s="180">
        <v>4</v>
      </c>
      <c r="B78" s="181">
        <v>2224</v>
      </c>
      <c r="C78" s="181" t="s">
        <v>84</v>
      </c>
      <c r="D78" s="181" t="s">
        <v>51</v>
      </c>
      <c r="E78" s="181" t="s">
        <v>54</v>
      </c>
      <c r="F78" s="181">
        <v>4</v>
      </c>
      <c r="G78" s="180" t="s">
        <v>149</v>
      </c>
      <c r="H78" s="147" t="s">
        <v>76</v>
      </c>
      <c r="I78" s="147" t="s">
        <v>75</v>
      </c>
      <c r="J78" s="46">
        <v>1</v>
      </c>
      <c r="K78" s="46"/>
      <c r="L78" s="46"/>
      <c r="M78" s="47" t="s">
        <v>47</v>
      </c>
      <c r="N78" s="47" t="s">
        <v>209</v>
      </c>
      <c r="O78" s="47"/>
      <c r="P78" s="47"/>
      <c r="Q78" s="183">
        <f>ROUND(R78/1.2,2)</f>
        <v>24.02</v>
      </c>
      <c r="R78" s="183">
        <v>28.828800000000001</v>
      </c>
      <c r="S78" s="153" t="s">
        <v>178</v>
      </c>
      <c r="T78" s="181" t="s">
        <v>84</v>
      </c>
      <c r="U78" s="181" t="s">
        <v>108</v>
      </c>
      <c r="V78" s="184">
        <v>44681</v>
      </c>
      <c r="W78" s="145">
        <f t="shared" si="64"/>
        <v>44712</v>
      </c>
      <c r="X78" s="49" t="s">
        <v>43</v>
      </c>
      <c r="Y78" s="49" t="s">
        <v>43</v>
      </c>
      <c r="Z78" s="49" t="s">
        <v>43</v>
      </c>
      <c r="AA78" s="49" t="s">
        <v>43</v>
      </c>
      <c r="AB78" s="47" t="str">
        <f t="shared" si="65"/>
        <v>Оказание услуг по выпуску сертификатов электронных ключей на usb носителе</v>
      </c>
      <c r="AC78" s="49" t="s">
        <v>39</v>
      </c>
      <c r="AD78" s="47">
        <v>796</v>
      </c>
      <c r="AE78" s="47" t="s">
        <v>40</v>
      </c>
      <c r="AF78" s="47">
        <v>2</v>
      </c>
      <c r="AG78" s="45">
        <v>97000000000</v>
      </c>
      <c r="AH78" s="47" t="s">
        <v>41</v>
      </c>
      <c r="AI78" s="103">
        <f t="shared" ref="AI78:AI79" si="71">EOMONTH(W78+28,0)</f>
        <v>44742</v>
      </c>
      <c r="AJ78" s="184">
        <f t="shared" si="67"/>
        <v>44742</v>
      </c>
      <c r="AK78" s="184">
        <v>44926</v>
      </c>
      <c r="AL78" s="181">
        <v>2022</v>
      </c>
      <c r="AM78" s="180" t="s">
        <v>43</v>
      </c>
      <c r="AN78" s="181"/>
      <c r="AO78" s="181"/>
      <c r="AP78" s="181"/>
      <c r="AQ78" s="181"/>
      <c r="AR78" s="181"/>
      <c r="AS78" s="181"/>
      <c r="AT78" s="181"/>
      <c r="AU78" s="181"/>
      <c r="AV78" s="181"/>
      <c r="AW78" s="180"/>
    </row>
    <row r="79" spans="1:49" s="157" customFormat="1" ht="25.5" x14ac:dyDescent="0.25">
      <c r="A79" s="180">
        <v>4</v>
      </c>
      <c r="B79" s="181">
        <v>2224</v>
      </c>
      <c r="C79" s="181" t="s">
        <v>84</v>
      </c>
      <c r="D79" s="181" t="s">
        <v>51</v>
      </c>
      <c r="E79" s="181" t="s">
        <v>54</v>
      </c>
      <c r="F79" s="181">
        <v>5</v>
      </c>
      <c r="G79" s="47" t="s">
        <v>85</v>
      </c>
      <c r="H79" s="147" t="s">
        <v>150</v>
      </c>
      <c r="I79" s="147" t="s">
        <v>151</v>
      </c>
      <c r="J79" s="46">
        <v>1</v>
      </c>
      <c r="K79" s="46"/>
      <c r="L79" s="46"/>
      <c r="M79" s="45" t="s">
        <v>47</v>
      </c>
      <c r="N79" s="47" t="s">
        <v>209</v>
      </c>
      <c r="O79" s="47"/>
      <c r="P79" s="47"/>
      <c r="Q79" s="183">
        <f>R79</f>
        <v>54.085590000000003</v>
      </c>
      <c r="R79" s="183">
        <v>54.085590000000003</v>
      </c>
      <c r="S79" s="153" t="s">
        <v>178</v>
      </c>
      <c r="T79" s="181" t="s">
        <v>84</v>
      </c>
      <c r="U79" s="181" t="s">
        <v>108</v>
      </c>
      <c r="V79" s="184">
        <v>44834</v>
      </c>
      <c r="W79" s="184">
        <f>V79+30</f>
        <v>44864</v>
      </c>
      <c r="X79" s="49" t="s">
        <v>43</v>
      </c>
      <c r="Y79" s="49" t="s">
        <v>43</v>
      </c>
      <c r="Z79" s="49" t="s">
        <v>43</v>
      </c>
      <c r="AA79" s="49" t="s">
        <v>43</v>
      </c>
      <c r="AB79" s="47" t="str">
        <f t="shared" si="65"/>
        <v>Приобретение прав на использование антивирусного программного обеспечения</v>
      </c>
      <c r="AC79" s="49" t="s">
        <v>39</v>
      </c>
      <c r="AD79" s="47">
        <v>796</v>
      </c>
      <c r="AE79" s="47" t="s">
        <v>40</v>
      </c>
      <c r="AF79" s="180">
        <v>1</v>
      </c>
      <c r="AG79" s="45">
        <v>97000000000</v>
      </c>
      <c r="AH79" s="47" t="s">
        <v>41</v>
      </c>
      <c r="AI79" s="103">
        <f t="shared" si="71"/>
        <v>44895</v>
      </c>
      <c r="AJ79" s="184">
        <f t="shared" si="67"/>
        <v>44895</v>
      </c>
      <c r="AK79" s="103">
        <f t="shared" si="68"/>
        <v>44926</v>
      </c>
      <c r="AL79" s="181">
        <v>2022</v>
      </c>
      <c r="AM79" s="180" t="s">
        <v>43</v>
      </c>
      <c r="AN79" s="189"/>
      <c r="AO79" s="189"/>
      <c r="AP79" s="189"/>
      <c r="AQ79" s="189"/>
      <c r="AR79" s="189"/>
      <c r="AS79" s="189"/>
      <c r="AT79" s="189"/>
      <c r="AU79" s="189"/>
      <c r="AV79" s="189"/>
      <c r="AW79" s="180" t="s">
        <v>277</v>
      </c>
    </row>
    <row r="80" spans="1:49" s="142" customFormat="1" ht="17.25" customHeight="1" x14ac:dyDescent="0.25">
      <c r="A80" s="77" t="s">
        <v>147</v>
      </c>
      <c r="B80" s="78"/>
      <c r="C80" s="79"/>
      <c r="D80" s="78"/>
      <c r="E80" s="80"/>
      <c r="F80" s="80"/>
      <c r="G80" s="79"/>
      <c r="H80" s="81"/>
      <c r="I80" s="81"/>
      <c r="J80" s="80"/>
      <c r="K80" s="80"/>
      <c r="L80" s="80"/>
      <c r="M80" s="80"/>
      <c r="N80" s="79"/>
      <c r="O80" s="79"/>
      <c r="P80" s="79"/>
      <c r="Q80" s="122">
        <f>SUM(Q81:Q120)</f>
        <v>12712.023429999999</v>
      </c>
      <c r="R80" s="122">
        <f>SUM(R81:R120)</f>
        <v>15002.925380000001</v>
      </c>
      <c r="S80" s="82"/>
      <c r="T80" s="78"/>
      <c r="U80" s="78"/>
      <c r="V80" s="107"/>
      <c r="W80" s="107"/>
      <c r="X80" s="79"/>
      <c r="Y80" s="79"/>
      <c r="Z80" s="79"/>
      <c r="AA80" s="79"/>
      <c r="AB80" s="79"/>
      <c r="AC80" s="79"/>
      <c r="AD80" s="80"/>
      <c r="AE80" s="80"/>
      <c r="AF80" s="80"/>
      <c r="AG80" s="80"/>
      <c r="AH80" s="79"/>
      <c r="AI80" s="78"/>
      <c r="AJ80" s="107"/>
      <c r="AK80" s="78"/>
      <c r="AL80" s="78"/>
      <c r="AM80" s="80"/>
      <c r="AN80" s="141"/>
      <c r="AO80" s="141"/>
      <c r="AP80" s="141"/>
      <c r="AQ80" s="141"/>
      <c r="AR80" s="141"/>
      <c r="AS80" s="141"/>
      <c r="AT80" s="141"/>
      <c r="AU80" s="141"/>
      <c r="AV80" s="141"/>
      <c r="AW80" s="140"/>
    </row>
    <row r="81" spans="1:49" s="22" customFormat="1" ht="26.25" customHeight="1" x14ac:dyDescent="0.25">
      <c r="A81" s="190">
        <v>7</v>
      </c>
      <c r="B81" s="46">
        <v>2217</v>
      </c>
      <c r="C81" s="45" t="s">
        <v>84</v>
      </c>
      <c r="D81" s="46" t="s">
        <v>106</v>
      </c>
      <c r="E81" s="45" t="s">
        <v>46</v>
      </c>
      <c r="F81" s="46">
        <v>1</v>
      </c>
      <c r="G81" s="47" t="s">
        <v>235</v>
      </c>
      <c r="H81" s="45">
        <v>61.9</v>
      </c>
      <c r="I81" s="45" t="s">
        <v>327</v>
      </c>
      <c r="J81" s="46">
        <v>1</v>
      </c>
      <c r="K81" s="46"/>
      <c r="L81" s="46"/>
      <c r="M81" s="159" t="s">
        <v>47</v>
      </c>
      <c r="N81" s="47" t="s">
        <v>209</v>
      </c>
      <c r="O81" s="49"/>
      <c r="P81" s="49"/>
      <c r="Q81" s="161">
        <f>ROUND(R81/1.2,5)</f>
        <v>385.2</v>
      </c>
      <c r="R81" s="155">
        <v>462.24</v>
      </c>
      <c r="S81" s="48" t="s">
        <v>203</v>
      </c>
      <c r="T81" s="146" t="s">
        <v>84</v>
      </c>
      <c r="U81" s="146" t="s">
        <v>107</v>
      </c>
      <c r="V81" s="105">
        <v>44591</v>
      </c>
      <c r="W81" s="145">
        <f t="shared" ref="W81:W84" si="72">EOMONTH(V81+28,0)</f>
        <v>44620</v>
      </c>
      <c r="X81" s="49" t="s">
        <v>43</v>
      </c>
      <c r="Y81" s="49" t="s">
        <v>43</v>
      </c>
      <c r="Z81" s="49" t="s">
        <v>43</v>
      </c>
      <c r="AA81" s="49" t="s">
        <v>43</v>
      </c>
      <c r="AB81" s="47" t="s">
        <v>236</v>
      </c>
      <c r="AC81" s="49" t="s">
        <v>39</v>
      </c>
      <c r="AD81" s="47">
        <v>796</v>
      </c>
      <c r="AE81" s="47" t="s">
        <v>40</v>
      </c>
      <c r="AF81" s="45">
        <v>1</v>
      </c>
      <c r="AG81" s="45">
        <v>97000000000</v>
      </c>
      <c r="AH81" s="49" t="s">
        <v>41</v>
      </c>
      <c r="AI81" s="103">
        <f t="shared" ref="AI81" si="73">EOMONTH(W81+28,0)</f>
        <v>44651</v>
      </c>
      <c r="AJ81" s="145">
        <f t="shared" ref="AJ81" si="74">AI81</f>
        <v>44651</v>
      </c>
      <c r="AK81" s="145">
        <v>44926</v>
      </c>
      <c r="AL81" s="146">
        <v>2022</v>
      </c>
      <c r="AM81" s="45" t="s">
        <v>43</v>
      </c>
      <c r="AN81" s="45"/>
      <c r="AO81" s="45"/>
      <c r="AP81" s="45"/>
      <c r="AQ81" s="45"/>
      <c r="AR81" s="45"/>
      <c r="AS81" s="45"/>
      <c r="AT81" s="45"/>
      <c r="AU81" s="45"/>
      <c r="AV81" s="45"/>
      <c r="AW81" s="49"/>
    </row>
    <row r="82" spans="1:49" s="22" customFormat="1" ht="31.5" customHeight="1" x14ac:dyDescent="0.25">
      <c r="A82" s="45">
        <v>7</v>
      </c>
      <c r="B82" s="46">
        <v>2217</v>
      </c>
      <c r="C82" s="45" t="s">
        <v>84</v>
      </c>
      <c r="D82" s="46" t="s">
        <v>38</v>
      </c>
      <c r="E82" s="45" t="s">
        <v>42</v>
      </c>
      <c r="F82" s="46">
        <v>2</v>
      </c>
      <c r="G82" s="49" t="s">
        <v>166</v>
      </c>
      <c r="H82" s="54" t="s">
        <v>131</v>
      </c>
      <c r="I82" s="54" t="s">
        <v>131</v>
      </c>
      <c r="J82" s="46">
        <v>2</v>
      </c>
      <c r="K82" s="46"/>
      <c r="L82" s="46"/>
      <c r="M82" s="45" t="s">
        <v>47</v>
      </c>
      <c r="N82" s="47" t="s">
        <v>209</v>
      </c>
      <c r="O82" s="47"/>
      <c r="P82" s="47"/>
      <c r="Q82" s="150">
        <f t="shared" ref="Q82" si="75">ROUND(R82/1.2,5)</f>
        <v>125.16667</v>
      </c>
      <c r="R82" s="113">
        <v>150.19999999999999</v>
      </c>
      <c r="S82" s="153" t="s">
        <v>218</v>
      </c>
      <c r="T82" s="46" t="s">
        <v>84</v>
      </c>
      <c r="U82" s="46" t="s">
        <v>108</v>
      </c>
      <c r="V82" s="145">
        <v>44650</v>
      </c>
      <c r="W82" s="145">
        <f t="shared" si="72"/>
        <v>44681</v>
      </c>
      <c r="X82" s="49" t="s">
        <v>43</v>
      </c>
      <c r="Y82" s="49" t="s">
        <v>43</v>
      </c>
      <c r="Z82" s="49" t="s">
        <v>43</v>
      </c>
      <c r="AA82" s="49" t="s">
        <v>43</v>
      </c>
      <c r="AB82" s="167" t="str">
        <f t="shared" ref="AB82" si="76">G82</f>
        <v>Поставка пиломатериала</v>
      </c>
      <c r="AC82" s="49" t="s">
        <v>39</v>
      </c>
      <c r="AD82" s="159">
        <v>110</v>
      </c>
      <c r="AE82" s="159" t="s">
        <v>132</v>
      </c>
      <c r="AF82" s="159">
        <v>6.5</v>
      </c>
      <c r="AG82" s="45">
        <v>97000000000</v>
      </c>
      <c r="AH82" s="49" t="s">
        <v>41</v>
      </c>
      <c r="AI82" s="103">
        <f t="shared" ref="AI82:AI83" si="77">EOMONTH(W82+28,0)</f>
        <v>44712</v>
      </c>
      <c r="AJ82" s="145">
        <f t="shared" ref="AJ82:AJ83" si="78">AI82</f>
        <v>44712</v>
      </c>
      <c r="AK82" s="145">
        <f t="shared" ref="AK82" si="79">EOMONTH(AJ82+28,0)</f>
        <v>44742</v>
      </c>
      <c r="AL82" s="46">
        <v>2022</v>
      </c>
      <c r="AM82" s="45" t="s">
        <v>43</v>
      </c>
      <c r="AN82" s="125"/>
      <c r="AO82" s="125"/>
      <c r="AP82" s="125"/>
      <c r="AQ82" s="125"/>
      <c r="AR82" s="125"/>
      <c r="AS82" s="125"/>
      <c r="AT82" s="125"/>
      <c r="AU82" s="125"/>
      <c r="AV82" s="125"/>
      <c r="AW82" s="47"/>
    </row>
    <row r="83" spans="1:49" s="22" customFormat="1" ht="31.5" customHeight="1" x14ac:dyDescent="0.25">
      <c r="A83" s="45">
        <v>7</v>
      </c>
      <c r="B83" s="46">
        <v>2217</v>
      </c>
      <c r="C83" s="45" t="s">
        <v>84</v>
      </c>
      <c r="D83" s="46" t="s">
        <v>45</v>
      </c>
      <c r="E83" s="45" t="s">
        <v>42</v>
      </c>
      <c r="F83" s="46">
        <v>3</v>
      </c>
      <c r="G83" s="49" t="s">
        <v>321</v>
      </c>
      <c r="H83" s="54" t="s">
        <v>257</v>
      </c>
      <c r="I83" s="54" t="s">
        <v>258</v>
      </c>
      <c r="J83" s="46">
        <v>1</v>
      </c>
      <c r="K83" s="46"/>
      <c r="L83" s="46"/>
      <c r="M83" s="45" t="s">
        <v>47</v>
      </c>
      <c r="N83" s="47" t="s">
        <v>291</v>
      </c>
      <c r="O83" s="47"/>
      <c r="P83" s="47"/>
      <c r="Q83" s="150">
        <f>R83</f>
        <v>103.54465999999999</v>
      </c>
      <c r="R83" s="113">
        <v>103.54465999999999</v>
      </c>
      <c r="S83" s="153" t="s">
        <v>272</v>
      </c>
      <c r="T83" s="46" t="s">
        <v>84</v>
      </c>
      <c r="U83" s="46" t="s">
        <v>108</v>
      </c>
      <c r="V83" s="145">
        <v>44591</v>
      </c>
      <c r="W83" s="145">
        <f t="shared" si="72"/>
        <v>44620</v>
      </c>
      <c r="X83" s="49" t="s">
        <v>274</v>
      </c>
      <c r="Y83" s="49" t="s">
        <v>273</v>
      </c>
      <c r="Z83" s="49">
        <v>2130132322</v>
      </c>
      <c r="AA83" s="49">
        <v>213001001</v>
      </c>
      <c r="AB83" s="167" t="str">
        <f t="shared" ref="AB83" si="80">G83</f>
        <v>Оказание услуг по обращению с твердыми коммунальными отходами</v>
      </c>
      <c r="AC83" s="49" t="s">
        <v>39</v>
      </c>
      <c r="AD83" s="47">
        <v>796</v>
      </c>
      <c r="AE83" s="47" t="s">
        <v>40</v>
      </c>
      <c r="AF83" s="45">
        <v>1</v>
      </c>
      <c r="AG83" s="45">
        <v>97000000000</v>
      </c>
      <c r="AH83" s="49" t="s">
        <v>41</v>
      </c>
      <c r="AI83" s="103">
        <f t="shared" si="77"/>
        <v>44651</v>
      </c>
      <c r="AJ83" s="145">
        <f t="shared" si="78"/>
        <v>44651</v>
      </c>
      <c r="AK83" s="145">
        <v>45291</v>
      </c>
      <c r="AL83" s="46">
        <v>2022</v>
      </c>
      <c r="AM83" s="45" t="s">
        <v>43</v>
      </c>
      <c r="AN83" s="125"/>
      <c r="AO83" s="125"/>
      <c r="AP83" s="125"/>
      <c r="AQ83" s="125"/>
      <c r="AR83" s="125"/>
      <c r="AS83" s="125"/>
      <c r="AT83" s="125"/>
      <c r="AU83" s="125"/>
      <c r="AV83" s="125"/>
      <c r="AW83" s="47" t="s">
        <v>295</v>
      </c>
    </row>
    <row r="84" spans="1:49" s="22" customFormat="1" ht="49.5" customHeight="1" x14ac:dyDescent="0.25">
      <c r="A84" s="45">
        <v>7</v>
      </c>
      <c r="B84" s="46">
        <v>2217</v>
      </c>
      <c r="C84" s="45" t="s">
        <v>84</v>
      </c>
      <c r="D84" s="46" t="s">
        <v>106</v>
      </c>
      <c r="E84" s="45" t="s">
        <v>46</v>
      </c>
      <c r="F84" s="46">
        <v>4</v>
      </c>
      <c r="G84" s="49" t="s">
        <v>155</v>
      </c>
      <c r="H84" s="54" t="s">
        <v>156</v>
      </c>
      <c r="I84" s="54" t="s">
        <v>156</v>
      </c>
      <c r="J84" s="46">
        <v>1</v>
      </c>
      <c r="K84" s="46"/>
      <c r="L84" s="46"/>
      <c r="M84" s="45" t="s">
        <v>47</v>
      </c>
      <c r="N84" s="47" t="s">
        <v>209</v>
      </c>
      <c r="O84" s="49"/>
      <c r="P84" s="49"/>
      <c r="Q84" s="123">
        <f t="shared" ref="Q84:Q90" si="81">ROUND(R84/1.2,5)</f>
        <v>196.084</v>
      </c>
      <c r="R84" s="113">
        <v>235.30080000000001</v>
      </c>
      <c r="S84" s="48" t="s">
        <v>203</v>
      </c>
      <c r="T84" s="46" t="s">
        <v>84</v>
      </c>
      <c r="U84" s="46" t="s">
        <v>107</v>
      </c>
      <c r="V84" s="105">
        <v>44620</v>
      </c>
      <c r="W84" s="145">
        <f t="shared" si="72"/>
        <v>44651</v>
      </c>
      <c r="X84" s="49" t="s">
        <v>43</v>
      </c>
      <c r="Y84" s="49" t="s">
        <v>43</v>
      </c>
      <c r="Z84" s="49" t="s">
        <v>43</v>
      </c>
      <c r="AA84" s="49" t="s">
        <v>43</v>
      </c>
      <c r="AB84" s="47" t="str">
        <f t="shared" ref="AB84:AB90" si="82">G84</f>
        <v>Оказание услуг по получению специальных разрешений на движение по автомобильным дорогам транспортных средств, осуществляющих перевозки тяжеловесных и (или) крупногабаритных грузов</v>
      </c>
      <c r="AC84" s="49" t="s">
        <v>39</v>
      </c>
      <c r="AD84" s="47">
        <v>796</v>
      </c>
      <c r="AE84" s="47" t="s">
        <v>40</v>
      </c>
      <c r="AF84" s="45">
        <v>1</v>
      </c>
      <c r="AG84" s="45">
        <v>97000000000</v>
      </c>
      <c r="AH84" s="49" t="s">
        <v>41</v>
      </c>
      <c r="AI84" s="103">
        <f t="shared" ref="AI84" si="83">EOMONTH(W84+28,0)</f>
        <v>44681</v>
      </c>
      <c r="AJ84" s="145">
        <f t="shared" ref="AJ84" si="84">AI84</f>
        <v>44681</v>
      </c>
      <c r="AK84" s="103">
        <v>44926</v>
      </c>
      <c r="AL84" s="46">
        <v>2022</v>
      </c>
      <c r="AM84" s="125" t="s">
        <v>43</v>
      </c>
      <c r="AN84" s="125"/>
      <c r="AO84" s="125"/>
      <c r="AP84" s="125"/>
      <c r="AQ84" s="125"/>
      <c r="AR84" s="125"/>
      <c r="AS84" s="125"/>
      <c r="AT84" s="125"/>
      <c r="AU84" s="125"/>
      <c r="AV84" s="125"/>
      <c r="AW84" s="47"/>
    </row>
    <row r="85" spans="1:49" s="22" customFormat="1" ht="37.5" customHeight="1" x14ac:dyDescent="0.25">
      <c r="A85" s="45">
        <v>7</v>
      </c>
      <c r="B85" s="46">
        <v>2217</v>
      </c>
      <c r="C85" s="45" t="s">
        <v>84</v>
      </c>
      <c r="D85" s="46" t="s">
        <v>57</v>
      </c>
      <c r="E85" s="45" t="s">
        <v>46</v>
      </c>
      <c r="F85" s="46">
        <v>5</v>
      </c>
      <c r="G85" s="49" t="s">
        <v>299</v>
      </c>
      <c r="H85" s="54" t="s">
        <v>301</v>
      </c>
      <c r="I85" s="54" t="s">
        <v>300</v>
      </c>
      <c r="J85" s="46">
        <v>2</v>
      </c>
      <c r="K85" s="46"/>
      <c r="L85" s="46"/>
      <c r="M85" s="45" t="s">
        <v>47</v>
      </c>
      <c r="N85" s="47" t="s">
        <v>209</v>
      </c>
      <c r="O85" s="49"/>
      <c r="P85" s="49"/>
      <c r="Q85" s="123">
        <f t="shared" si="81"/>
        <v>103.584</v>
      </c>
      <c r="R85" s="113">
        <v>124.3008</v>
      </c>
      <c r="S85" s="48" t="s">
        <v>218</v>
      </c>
      <c r="T85" s="46" t="s">
        <v>84</v>
      </c>
      <c r="U85" s="46" t="s">
        <v>107</v>
      </c>
      <c r="V85" s="105">
        <v>44592</v>
      </c>
      <c r="W85" s="145">
        <f t="shared" ref="W85" si="85">EOMONTH(V85+28,0)</f>
        <v>44620</v>
      </c>
      <c r="X85" s="49" t="s">
        <v>43</v>
      </c>
      <c r="Y85" s="49" t="s">
        <v>43</v>
      </c>
      <c r="Z85" s="49" t="s">
        <v>43</v>
      </c>
      <c r="AA85" s="49" t="s">
        <v>43</v>
      </c>
      <c r="AB85" s="47" t="str">
        <f t="shared" si="82"/>
        <v>Поставка бумаги</v>
      </c>
      <c r="AC85" s="49" t="s">
        <v>39</v>
      </c>
      <c r="AD85" s="47">
        <v>796</v>
      </c>
      <c r="AE85" s="47" t="s">
        <v>40</v>
      </c>
      <c r="AF85" s="45">
        <v>1</v>
      </c>
      <c r="AG85" s="45">
        <v>97000000000</v>
      </c>
      <c r="AH85" s="49" t="s">
        <v>41</v>
      </c>
      <c r="AI85" s="103">
        <f t="shared" ref="AI85" si="86">EOMONTH(W85+28,0)</f>
        <v>44651</v>
      </c>
      <c r="AJ85" s="145">
        <f t="shared" ref="AJ85" si="87">AI85</f>
        <v>44651</v>
      </c>
      <c r="AK85" s="103">
        <f>EOMONTH(AJ85+28,0)</f>
        <v>44681</v>
      </c>
      <c r="AL85" s="46">
        <v>2022</v>
      </c>
      <c r="AM85" s="125" t="s">
        <v>43</v>
      </c>
      <c r="AN85" s="125"/>
      <c r="AO85" s="125"/>
      <c r="AP85" s="125"/>
      <c r="AQ85" s="125"/>
      <c r="AR85" s="125"/>
      <c r="AS85" s="125"/>
      <c r="AT85" s="125"/>
      <c r="AU85" s="125"/>
      <c r="AV85" s="125"/>
      <c r="AW85" s="47"/>
    </row>
    <row r="86" spans="1:49" s="22" customFormat="1" ht="37.5" customHeight="1" x14ac:dyDescent="0.25">
      <c r="A86" s="45">
        <v>7</v>
      </c>
      <c r="B86" s="46">
        <v>2217</v>
      </c>
      <c r="C86" s="45" t="s">
        <v>84</v>
      </c>
      <c r="D86" s="46" t="s">
        <v>287</v>
      </c>
      <c r="E86" s="45" t="s">
        <v>46</v>
      </c>
      <c r="F86" s="46">
        <v>6</v>
      </c>
      <c r="G86" s="49" t="s">
        <v>296</v>
      </c>
      <c r="H86" s="54">
        <v>43.99</v>
      </c>
      <c r="I86" s="54" t="s">
        <v>185</v>
      </c>
      <c r="J86" s="46">
        <v>2</v>
      </c>
      <c r="K86" s="46"/>
      <c r="L86" s="46"/>
      <c r="M86" s="45" t="s">
        <v>47</v>
      </c>
      <c r="N86" s="47" t="s">
        <v>209</v>
      </c>
      <c r="O86" s="49"/>
      <c r="P86" s="49"/>
      <c r="Q86" s="123">
        <f t="shared" si="81"/>
        <v>1712.3452500000001</v>
      </c>
      <c r="R86" s="113">
        <v>2054.8143</v>
      </c>
      <c r="S86" s="48" t="s">
        <v>218</v>
      </c>
      <c r="T86" s="46" t="s">
        <v>84</v>
      </c>
      <c r="U86" s="46" t="s">
        <v>107</v>
      </c>
      <c r="V86" s="105">
        <v>44592</v>
      </c>
      <c r="W86" s="145">
        <f t="shared" ref="W86" si="88">EOMONTH(V86+28,0)</f>
        <v>44620</v>
      </c>
      <c r="X86" s="49" t="s">
        <v>43</v>
      </c>
      <c r="Y86" s="49" t="s">
        <v>43</v>
      </c>
      <c r="Z86" s="49" t="s">
        <v>43</v>
      </c>
      <c r="AA86" s="49" t="s">
        <v>43</v>
      </c>
      <c r="AB86" s="47" t="str">
        <f t="shared" si="82"/>
        <v>Аренда грузовых автомобилей, оборудованных кранво-манипуляторными установками, с экипажем</v>
      </c>
      <c r="AC86" s="49" t="s">
        <v>39</v>
      </c>
      <c r="AD86" s="47">
        <v>796</v>
      </c>
      <c r="AE86" s="47" t="s">
        <v>40</v>
      </c>
      <c r="AF86" s="45">
        <v>1</v>
      </c>
      <c r="AG86" s="45">
        <v>97000000000</v>
      </c>
      <c r="AH86" s="49" t="s">
        <v>41</v>
      </c>
      <c r="AI86" s="103">
        <f t="shared" ref="AI86" si="89">EOMONTH(W86+28,0)</f>
        <v>44651</v>
      </c>
      <c r="AJ86" s="145">
        <f t="shared" ref="AJ86" si="90">AI86</f>
        <v>44651</v>
      </c>
      <c r="AK86" s="103">
        <v>44926</v>
      </c>
      <c r="AL86" s="46">
        <v>2022</v>
      </c>
      <c r="AM86" s="125" t="s">
        <v>43</v>
      </c>
      <c r="AN86" s="125"/>
      <c r="AO86" s="125"/>
      <c r="AP86" s="125"/>
      <c r="AQ86" s="125"/>
      <c r="AR86" s="125"/>
      <c r="AS86" s="125"/>
      <c r="AT86" s="125"/>
      <c r="AU86" s="125"/>
      <c r="AV86" s="125"/>
      <c r="AW86" s="47"/>
    </row>
    <row r="87" spans="1:49" s="22" customFormat="1" ht="39" customHeight="1" x14ac:dyDescent="0.25">
      <c r="A87" s="45">
        <v>7</v>
      </c>
      <c r="B87" s="46">
        <v>2217</v>
      </c>
      <c r="C87" s="45" t="s">
        <v>84</v>
      </c>
      <c r="D87" s="46" t="s">
        <v>287</v>
      </c>
      <c r="E87" s="45" t="s">
        <v>46</v>
      </c>
      <c r="F87" s="46">
        <v>7</v>
      </c>
      <c r="G87" s="49" t="s">
        <v>297</v>
      </c>
      <c r="H87" s="54" t="s">
        <v>172</v>
      </c>
      <c r="I87" s="54" t="s">
        <v>173</v>
      </c>
      <c r="J87" s="46">
        <v>2</v>
      </c>
      <c r="K87" s="46"/>
      <c r="L87" s="46"/>
      <c r="M87" s="45" t="s">
        <v>47</v>
      </c>
      <c r="N87" s="47" t="s">
        <v>209</v>
      </c>
      <c r="O87" s="49"/>
      <c r="P87" s="49"/>
      <c r="Q87" s="123">
        <f t="shared" si="81"/>
        <v>828.67</v>
      </c>
      <c r="R87" s="113">
        <v>994.404</v>
      </c>
      <c r="S87" s="48" t="s">
        <v>218</v>
      </c>
      <c r="T87" s="46" t="s">
        <v>84</v>
      </c>
      <c r="U87" s="46" t="s">
        <v>107</v>
      </c>
      <c r="V87" s="105">
        <v>44592</v>
      </c>
      <c r="W87" s="145">
        <f t="shared" ref="W87" si="91">EOMONTH(V87+28,0)</f>
        <v>44620</v>
      </c>
      <c r="X87" s="49" t="s">
        <v>43</v>
      </c>
      <c r="Y87" s="49" t="s">
        <v>43</v>
      </c>
      <c r="Z87" s="49" t="s">
        <v>43</v>
      </c>
      <c r="AA87" s="49" t="s">
        <v>43</v>
      </c>
      <c r="AB87" s="47" t="str">
        <f t="shared" si="82"/>
        <v>Аренда с экипажем тракторов, оснащенных подвесным насосным оборудованием</v>
      </c>
      <c r="AC87" s="49" t="s">
        <v>39</v>
      </c>
      <c r="AD87" s="47">
        <v>796</v>
      </c>
      <c r="AE87" s="47" t="s">
        <v>40</v>
      </c>
      <c r="AF87" s="45">
        <v>1</v>
      </c>
      <c r="AG87" s="45">
        <v>97000000000</v>
      </c>
      <c r="AH87" s="49" t="s">
        <v>41</v>
      </c>
      <c r="AI87" s="103">
        <f t="shared" ref="AI87" si="92">EOMONTH(W87+28,0)</f>
        <v>44651</v>
      </c>
      <c r="AJ87" s="145">
        <f t="shared" ref="AJ87" si="93">AI87</f>
        <v>44651</v>
      </c>
      <c r="AK87" s="103">
        <v>44926</v>
      </c>
      <c r="AL87" s="46">
        <v>2022</v>
      </c>
      <c r="AM87" s="125" t="s">
        <v>43</v>
      </c>
      <c r="AN87" s="125"/>
      <c r="AO87" s="125"/>
      <c r="AP87" s="125"/>
      <c r="AQ87" s="125"/>
      <c r="AR87" s="125"/>
      <c r="AS87" s="125"/>
      <c r="AT87" s="125"/>
      <c r="AU87" s="125"/>
      <c r="AV87" s="125"/>
      <c r="AW87" s="47"/>
    </row>
    <row r="88" spans="1:49" s="22" customFormat="1" ht="37.5" customHeight="1" x14ac:dyDescent="0.25">
      <c r="A88" s="45">
        <v>7</v>
      </c>
      <c r="B88" s="46">
        <v>2217</v>
      </c>
      <c r="C88" s="45" t="s">
        <v>84</v>
      </c>
      <c r="D88" s="46" t="s">
        <v>287</v>
      </c>
      <c r="E88" s="45" t="s">
        <v>46</v>
      </c>
      <c r="F88" s="46">
        <v>8</v>
      </c>
      <c r="G88" s="49" t="s">
        <v>298</v>
      </c>
      <c r="H88" s="54" t="s">
        <v>172</v>
      </c>
      <c r="I88" s="54" t="s">
        <v>173</v>
      </c>
      <c r="J88" s="46">
        <v>2</v>
      </c>
      <c r="K88" s="46"/>
      <c r="L88" s="46"/>
      <c r="M88" s="45" t="s">
        <v>47</v>
      </c>
      <c r="N88" s="47" t="s">
        <v>209</v>
      </c>
      <c r="O88" s="49"/>
      <c r="P88" s="49"/>
      <c r="Q88" s="123">
        <f t="shared" si="81"/>
        <v>1838.7</v>
      </c>
      <c r="R88" s="113">
        <v>2206.44</v>
      </c>
      <c r="S88" s="48" t="s">
        <v>218</v>
      </c>
      <c r="T88" s="46" t="s">
        <v>84</v>
      </c>
      <c r="U88" s="46" t="s">
        <v>107</v>
      </c>
      <c r="V88" s="105">
        <v>44592</v>
      </c>
      <c r="W88" s="145">
        <f t="shared" ref="W88" si="94">EOMONTH(V88+28,0)</f>
        <v>44620</v>
      </c>
      <c r="X88" s="49" t="s">
        <v>43</v>
      </c>
      <c r="Y88" s="49" t="s">
        <v>43</v>
      </c>
      <c r="Z88" s="49" t="s">
        <v>43</v>
      </c>
      <c r="AA88" s="49" t="s">
        <v>43</v>
      </c>
      <c r="AB88" s="47" t="str">
        <f t="shared" si="82"/>
        <v>Аренда грузовых автомобилей (самосвалов) с экипажем</v>
      </c>
      <c r="AC88" s="49" t="s">
        <v>39</v>
      </c>
      <c r="AD88" s="47">
        <v>796</v>
      </c>
      <c r="AE88" s="47" t="s">
        <v>40</v>
      </c>
      <c r="AF88" s="45">
        <v>1</v>
      </c>
      <c r="AG88" s="45">
        <v>97000000000</v>
      </c>
      <c r="AH88" s="49" t="s">
        <v>41</v>
      </c>
      <c r="AI88" s="103">
        <f t="shared" ref="AI88" si="95">EOMONTH(W88+28,0)</f>
        <v>44651</v>
      </c>
      <c r="AJ88" s="145">
        <f t="shared" ref="AJ88" si="96">AI88</f>
        <v>44651</v>
      </c>
      <c r="AK88" s="103">
        <v>44926</v>
      </c>
      <c r="AL88" s="46">
        <v>2022</v>
      </c>
      <c r="AM88" s="125" t="s">
        <v>43</v>
      </c>
      <c r="AN88" s="125"/>
      <c r="AO88" s="125"/>
      <c r="AP88" s="125"/>
      <c r="AQ88" s="125"/>
      <c r="AR88" s="125"/>
      <c r="AS88" s="125"/>
      <c r="AT88" s="125"/>
      <c r="AU88" s="125"/>
      <c r="AV88" s="125"/>
      <c r="AW88" s="47"/>
    </row>
    <row r="89" spans="1:49" s="22" customFormat="1" ht="37.5" customHeight="1" x14ac:dyDescent="0.25">
      <c r="A89" s="45">
        <v>7</v>
      </c>
      <c r="B89" s="46">
        <v>2217</v>
      </c>
      <c r="C89" s="45" t="s">
        <v>84</v>
      </c>
      <c r="D89" s="46" t="s">
        <v>287</v>
      </c>
      <c r="E89" s="45" t="s">
        <v>46</v>
      </c>
      <c r="F89" s="46">
        <v>9</v>
      </c>
      <c r="G89" s="49" t="s">
        <v>186</v>
      </c>
      <c r="H89" s="54">
        <v>43.99</v>
      </c>
      <c r="I89" s="54" t="s">
        <v>185</v>
      </c>
      <c r="J89" s="46">
        <v>2</v>
      </c>
      <c r="K89" s="46"/>
      <c r="L89" s="46"/>
      <c r="M89" s="45" t="s">
        <v>47</v>
      </c>
      <c r="N89" s="47" t="s">
        <v>209</v>
      </c>
      <c r="O89" s="49"/>
      <c r="P89" s="49"/>
      <c r="Q89" s="123">
        <f t="shared" si="81"/>
        <v>3387.7669999999998</v>
      </c>
      <c r="R89" s="113">
        <v>4065.3204000000001</v>
      </c>
      <c r="S89" s="48" t="s">
        <v>203</v>
      </c>
      <c r="T89" s="46" t="s">
        <v>84</v>
      </c>
      <c r="U89" s="46" t="s">
        <v>107</v>
      </c>
      <c r="V89" s="105">
        <v>44592</v>
      </c>
      <c r="W89" s="145">
        <f t="shared" ref="W89" si="97">EOMONTH(V89+28,0)</f>
        <v>44620</v>
      </c>
      <c r="X89" s="49" t="s">
        <v>43</v>
      </c>
      <c r="Y89" s="49" t="s">
        <v>43</v>
      </c>
      <c r="Z89" s="49" t="s">
        <v>43</v>
      </c>
      <c r="AA89" s="49" t="s">
        <v>43</v>
      </c>
      <c r="AB89" s="47" t="str">
        <f t="shared" si="82"/>
        <v>Аренда землеройной техники с экипажем</v>
      </c>
      <c r="AC89" s="49" t="s">
        <v>39</v>
      </c>
      <c r="AD89" s="47">
        <v>796</v>
      </c>
      <c r="AE89" s="47" t="s">
        <v>40</v>
      </c>
      <c r="AF89" s="45">
        <v>1</v>
      </c>
      <c r="AG89" s="45">
        <v>97000000000</v>
      </c>
      <c r="AH89" s="49" t="s">
        <v>41</v>
      </c>
      <c r="AI89" s="103">
        <f t="shared" ref="AI89" si="98">EOMONTH(W89+28,0)</f>
        <v>44651</v>
      </c>
      <c r="AJ89" s="145">
        <f t="shared" ref="AJ89" si="99">AI89</f>
        <v>44651</v>
      </c>
      <c r="AK89" s="103">
        <v>44926</v>
      </c>
      <c r="AL89" s="46">
        <v>2022</v>
      </c>
      <c r="AM89" s="125" t="s">
        <v>43</v>
      </c>
      <c r="AN89" s="125"/>
      <c r="AO89" s="125"/>
      <c r="AP89" s="125"/>
      <c r="AQ89" s="125"/>
      <c r="AR89" s="125"/>
      <c r="AS89" s="125"/>
      <c r="AT89" s="125"/>
      <c r="AU89" s="125"/>
      <c r="AV89" s="125"/>
      <c r="AW89" s="47"/>
    </row>
    <row r="90" spans="1:49" s="22" customFormat="1" ht="37.5" customHeight="1" x14ac:dyDescent="0.25">
      <c r="A90" s="45">
        <v>7</v>
      </c>
      <c r="B90" s="46">
        <v>2217</v>
      </c>
      <c r="C90" s="45" t="s">
        <v>84</v>
      </c>
      <c r="D90" s="46" t="s">
        <v>287</v>
      </c>
      <c r="E90" s="45" t="s">
        <v>46</v>
      </c>
      <c r="F90" s="46">
        <v>10</v>
      </c>
      <c r="G90" s="49" t="s">
        <v>305</v>
      </c>
      <c r="H90" s="54">
        <v>43.99</v>
      </c>
      <c r="I90" s="54" t="s">
        <v>185</v>
      </c>
      <c r="J90" s="46">
        <v>2</v>
      </c>
      <c r="K90" s="46"/>
      <c r="L90" s="46"/>
      <c r="M90" s="45" t="s">
        <v>47</v>
      </c>
      <c r="N90" s="47" t="s">
        <v>209</v>
      </c>
      <c r="O90" s="49"/>
      <c r="P90" s="49"/>
      <c r="Q90" s="123">
        <f t="shared" si="81"/>
        <v>609.11199999999997</v>
      </c>
      <c r="R90" s="113">
        <v>730.93439999999998</v>
      </c>
      <c r="S90" s="48" t="s">
        <v>218</v>
      </c>
      <c r="T90" s="46" t="s">
        <v>84</v>
      </c>
      <c r="U90" s="46" t="s">
        <v>107</v>
      </c>
      <c r="V90" s="105">
        <v>44651</v>
      </c>
      <c r="W90" s="145">
        <f t="shared" ref="W90" si="100">EOMONTH(V90+28,0)</f>
        <v>44681</v>
      </c>
      <c r="X90" s="49" t="s">
        <v>43</v>
      </c>
      <c r="Y90" s="49" t="s">
        <v>43</v>
      </c>
      <c r="Z90" s="49" t="s">
        <v>43</v>
      </c>
      <c r="AA90" s="49" t="s">
        <v>43</v>
      </c>
      <c r="AB90" s="47" t="str">
        <f t="shared" si="82"/>
        <v>Аренда землеройной техники с экипажем в г. Йошкар-Ола</v>
      </c>
      <c r="AC90" s="49" t="s">
        <v>39</v>
      </c>
      <c r="AD90" s="47">
        <v>796</v>
      </c>
      <c r="AE90" s="47" t="s">
        <v>40</v>
      </c>
      <c r="AF90" s="45">
        <v>1</v>
      </c>
      <c r="AG90" s="45">
        <v>97000000000</v>
      </c>
      <c r="AH90" s="49" t="s">
        <v>41</v>
      </c>
      <c r="AI90" s="103">
        <f t="shared" ref="AI90" si="101">EOMONTH(W90+28,0)</f>
        <v>44712</v>
      </c>
      <c r="AJ90" s="145">
        <f t="shared" ref="AJ90" si="102">AI90</f>
        <v>44712</v>
      </c>
      <c r="AK90" s="103">
        <v>44926</v>
      </c>
      <c r="AL90" s="46">
        <v>2022</v>
      </c>
      <c r="AM90" s="125" t="s">
        <v>43</v>
      </c>
      <c r="AN90" s="125"/>
      <c r="AO90" s="125"/>
      <c r="AP90" s="125"/>
      <c r="AQ90" s="125"/>
      <c r="AR90" s="125"/>
      <c r="AS90" s="125"/>
      <c r="AT90" s="125"/>
      <c r="AU90" s="125"/>
      <c r="AV90" s="125"/>
      <c r="AW90" s="47"/>
    </row>
    <row r="91" spans="1:49" s="22" customFormat="1" ht="36" customHeight="1" x14ac:dyDescent="0.25">
      <c r="A91" s="177">
        <v>7</v>
      </c>
      <c r="B91" s="46">
        <v>2217</v>
      </c>
      <c r="C91" s="47" t="s">
        <v>84</v>
      </c>
      <c r="D91" s="146" t="s">
        <v>306</v>
      </c>
      <c r="E91" s="159" t="s">
        <v>46</v>
      </c>
      <c r="F91" s="46">
        <v>11</v>
      </c>
      <c r="G91" s="47" t="s">
        <v>307</v>
      </c>
      <c r="H91" s="45" t="s">
        <v>77</v>
      </c>
      <c r="I91" s="45" t="s">
        <v>79</v>
      </c>
      <c r="J91" s="46">
        <v>1</v>
      </c>
      <c r="K91" s="46"/>
      <c r="L91" s="46"/>
      <c r="M91" s="159" t="s">
        <v>47</v>
      </c>
      <c r="N91" s="49" t="s">
        <v>121</v>
      </c>
      <c r="O91" s="49"/>
      <c r="P91" s="49"/>
      <c r="Q91" s="164">
        <f>R91</f>
        <v>877.08900000000006</v>
      </c>
      <c r="R91" s="161">
        <v>877.08900000000006</v>
      </c>
      <c r="S91" s="48" t="s">
        <v>203</v>
      </c>
      <c r="T91" s="146" t="s">
        <v>84</v>
      </c>
      <c r="U91" s="146" t="s">
        <v>107</v>
      </c>
      <c r="V91" s="145">
        <v>44681</v>
      </c>
      <c r="W91" s="145">
        <f t="shared" ref="W91:W93" si="103">EOMONTH(V91+28,0)</f>
        <v>44712</v>
      </c>
      <c r="X91" s="49" t="s">
        <v>43</v>
      </c>
      <c r="Y91" s="49" t="s">
        <v>43</v>
      </c>
      <c r="Z91" s="49" t="s">
        <v>43</v>
      </c>
      <c r="AA91" s="49" t="s">
        <v>43</v>
      </c>
      <c r="AB91" s="47" t="str">
        <f t="shared" ref="AB91:AB93" si="104">G91</f>
        <v>Обязательное страхование гражданской ответственности владельцев транспортных средств (ОСАГО)</v>
      </c>
      <c r="AC91" s="49" t="s">
        <v>39</v>
      </c>
      <c r="AD91" s="159">
        <v>796</v>
      </c>
      <c r="AE91" s="159" t="s">
        <v>40</v>
      </c>
      <c r="AF91" s="159">
        <v>1</v>
      </c>
      <c r="AG91" s="45">
        <v>97000000000</v>
      </c>
      <c r="AH91" s="47" t="s">
        <v>41</v>
      </c>
      <c r="AI91" s="103">
        <f t="shared" ref="AI91:AI93" si="105">EOMONTH(W91+28,0)</f>
        <v>44742</v>
      </c>
      <c r="AJ91" s="145">
        <v>44743</v>
      </c>
      <c r="AK91" s="145">
        <v>45107</v>
      </c>
      <c r="AL91" s="146">
        <v>2022</v>
      </c>
      <c r="AM91" s="159" t="s">
        <v>43</v>
      </c>
      <c r="AN91" s="159"/>
      <c r="AO91" s="159"/>
      <c r="AP91" s="159"/>
      <c r="AQ91" s="159"/>
      <c r="AR91" s="159"/>
      <c r="AS91" s="159"/>
      <c r="AT91" s="159"/>
      <c r="AU91" s="159"/>
      <c r="AV91" s="159"/>
      <c r="AW91" s="47" t="s">
        <v>110</v>
      </c>
    </row>
    <row r="92" spans="1:49" s="22" customFormat="1" ht="33" customHeight="1" x14ac:dyDescent="0.25">
      <c r="A92" s="45">
        <v>7</v>
      </c>
      <c r="B92" s="46">
        <v>2217</v>
      </c>
      <c r="C92" s="45" t="s">
        <v>84</v>
      </c>
      <c r="D92" s="46" t="s">
        <v>314</v>
      </c>
      <c r="E92" s="45" t="s">
        <v>46</v>
      </c>
      <c r="F92" s="46">
        <v>12</v>
      </c>
      <c r="G92" s="49" t="s">
        <v>317</v>
      </c>
      <c r="H92" s="54" t="s">
        <v>315</v>
      </c>
      <c r="I92" s="54" t="s">
        <v>316</v>
      </c>
      <c r="J92" s="46">
        <v>1</v>
      </c>
      <c r="K92" s="46"/>
      <c r="L92" s="46"/>
      <c r="M92" s="45" t="s">
        <v>47</v>
      </c>
      <c r="N92" s="47" t="s">
        <v>209</v>
      </c>
      <c r="O92" s="49"/>
      <c r="P92" s="49"/>
      <c r="Q92" s="123">
        <f t="shared" ref="Q92:Q93" si="106">ROUND(R92/1.2,5)</f>
        <v>184.64</v>
      </c>
      <c r="R92" s="113">
        <v>221.56800000000001</v>
      </c>
      <c r="S92" s="48" t="s">
        <v>203</v>
      </c>
      <c r="T92" s="46" t="s">
        <v>84</v>
      </c>
      <c r="U92" s="46" t="s">
        <v>107</v>
      </c>
      <c r="V92" s="105">
        <v>44592</v>
      </c>
      <c r="W92" s="145">
        <f t="shared" si="103"/>
        <v>44620</v>
      </c>
      <c r="X92" s="49" t="s">
        <v>43</v>
      </c>
      <c r="Y92" s="49" t="s">
        <v>43</v>
      </c>
      <c r="Z92" s="49" t="s">
        <v>43</v>
      </c>
      <c r="AA92" s="49" t="s">
        <v>43</v>
      </c>
      <c r="AB92" s="47" t="str">
        <f t="shared" si="104"/>
        <v>Оказание услуг по аудиту бухгалтерской (финансовой) отчетности по РСБУ за 2022 год</v>
      </c>
      <c r="AC92" s="49" t="s">
        <v>39</v>
      </c>
      <c r="AD92" s="47">
        <v>796</v>
      </c>
      <c r="AE92" s="47" t="s">
        <v>40</v>
      </c>
      <c r="AF92" s="45">
        <v>1</v>
      </c>
      <c r="AG92" s="45">
        <v>97000000000</v>
      </c>
      <c r="AH92" s="49" t="s">
        <v>41</v>
      </c>
      <c r="AI92" s="103">
        <f t="shared" si="105"/>
        <v>44651</v>
      </c>
      <c r="AJ92" s="145">
        <f t="shared" ref="AJ92:AJ93" si="107">AI92</f>
        <v>44651</v>
      </c>
      <c r="AK92" s="103">
        <v>44926</v>
      </c>
      <c r="AL92" s="46">
        <v>2022</v>
      </c>
      <c r="AM92" s="125" t="s">
        <v>43</v>
      </c>
      <c r="AN92" s="125"/>
      <c r="AO92" s="125"/>
      <c r="AP92" s="125"/>
      <c r="AQ92" s="125"/>
      <c r="AR92" s="125"/>
      <c r="AS92" s="125"/>
      <c r="AT92" s="125"/>
      <c r="AU92" s="125"/>
      <c r="AV92" s="125"/>
      <c r="AW92" s="47"/>
    </row>
    <row r="93" spans="1:49" s="22" customFormat="1" ht="33" customHeight="1" x14ac:dyDescent="0.25">
      <c r="A93" s="45">
        <v>7</v>
      </c>
      <c r="B93" s="46">
        <v>2217</v>
      </c>
      <c r="C93" s="45" t="s">
        <v>84</v>
      </c>
      <c r="D93" s="46" t="s">
        <v>287</v>
      </c>
      <c r="E93" s="45" t="s">
        <v>46</v>
      </c>
      <c r="F93" s="46">
        <v>13</v>
      </c>
      <c r="G93" s="47" t="s">
        <v>324</v>
      </c>
      <c r="H93" s="54" t="s">
        <v>172</v>
      </c>
      <c r="I93" s="54" t="s">
        <v>173</v>
      </c>
      <c r="J93" s="46">
        <v>2</v>
      </c>
      <c r="K93" s="46"/>
      <c r="L93" s="46"/>
      <c r="M93" s="45" t="s">
        <v>47</v>
      </c>
      <c r="N93" s="47" t="s">
        <v>209</v>
      </c>
      <c r="O93" s="49"/>
      <c r="P93" s="49"/>
      <c r="Q93" s="123">
        <f t="shared" si="106"/>
        <v>1228.5450000000001</v>
      </c>
      <c r="R93" s="113">
        <v>1474.2539999999999</v>
      </c>
      <c r="S93" s="48" t="s">
        <v>218</v>
      </c>
      <c r="T93" s="46" t="s">
        <v>84</v>
      </c>
      <c r="U93" s="46" t="s">
        <v>107</v>
      </c>
      <c r="V93" s="105">
        <v>44592</v>
      </c>
      <c r="W93" s="145">
        <f t="shared" si="103"/>
        <v>44620</v>
      </c>
      <c r="X93" s="49" t="s">
        <v>43</v>
      </c>
      <c r="Y93" s="49" t="s">
        <v>43</v>
      </c>
      <c r="Z93" s="49" t="s">
        <v>43</v>
      </c>
      <c r="AA93" s="49" t="s">
        <v>43</v>
      </c>
      <c r="AB93" s="47" t="str">
        <f t="shared" si="104"/>
        <v>Аренда с экипажем автомобилей для перевозки бригадного персонала</v>
      </c>
      <c r="AC93" s="49" t="s">
        <v>39</v>
      </c>
      <c r="AD93" s="47">
        <v>796</v>
      </c>
      <c r="AE93" s="47" t="s">
        <v>40</v>
      </c>
      <c r="AF93" s="45">
        <v>1</v>
      </c>
      <c r="AG93" s="45">
        <v>97000000000</v>
      </c>
      <c r="AH93" s="49" t="s">
        <v>41</v>
      </c>
      <c r="AI93" s="103">
        <f t="shared" si="105"/>
        <v>44651</v>
      </c>
      <c r="AJ93" s="145">
        <f t="shared" si="107"/>
        <v>44651</v>
      </c>
      <c r="AK93" s="103">
        <v>44926</v>
      </c>
      <c r="AL93" s="46">
        <v>2022</v>
      </c>
      <c r="AM93" s="125" t="s">
        <v>43</v>
      </c>
      <c r="AN93" s="125"/>
      <c r="AO93" s="125"/>
      <c r="AP93" s="125"/>
      <c r="AQ93" s="125"/>
      <c r="AR93" s="125"/>
      <c r="AS93" s="125"/>
      <c r="AT93" s="125"/>
      <c r="AU93" s="125"/>
      <c r="AV93" s="125"/>
      <c r="AW93" s="47"/>
    </row>
    <row r="94" spans="1:49" s="134" customFormat="1" ht="15.75" customHeight="1" x14ac:dyDescent="0.25">
      <c r="A94" s="59"/>
      <c r="B94" s="55"/>
      <c r="C94" s="59"/>
      <c r="D94" s="55"/>
      <c r="E94" s="59"/>
      <c r="F94" s="55"/>
      <c r="G94" s="21"/>
      <c r="H94" s="67"/>
      <c r="I94" s="67"/>
      <c r="J94" s="55"/>
      <c r="K94" s="55"/>
      <c r="L94" s="55"/>
      <c r="M94" s="69"/>
      <c r="N94" s="21"/>
      <c r="O94" s="16"/>
      <c r="P94" s="16"/>
      <c r="Q94" s="119"/>
      <c r="R94" s="119"/>
      <c r="S94" s="58"/>
      <c r="T94" s="55"/>
      <c r="U94" s="55"/>
      <c r="V94" s="108"/>
      <c r="W94" s="109"/>
      <c r="X94" s="16"/>
      <c r="Y94" s="16"/>
      <c r="Z94" s="16"/>
      <c r="AA94" s="16"/>
      <c r="AB94" s="21"/>
      <c r="AC94" s="16"/>
      <c r="AD94" s="21"/>
      <c r="AE94" s="21"/>
      <c r="AF94" s="59"/>
      <c r="AG94" s="59"/>
      <c r="AH94" s="16"/>
      <c r="AI94" s="84"/>
      <c r="AJ94" s="83"/>
      <c r="AK94" s="84"/>
      <c r="AL94" s="5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21"/>
    </row>
    <row r="95" spans="1:49" s="22" customFormat="1" ht="34.5" customHeight="1" x14ac:dyDescent="0.25">
      <c r="A95" s="177">
        <v>7</v>
      </c>
      <c r="B95" s="146">
        <v>2227</v>
      </c>
      <c r="C95" s="47" t="s">
        <v>84</v>
      </c>
      <c r="D95" s="148" t="s">
        <v>57</v>
      </c>
      <c r="E95" s="47" t="s">
        <v>46</v>
      </c>
      <c r="F95" s="148">
        <v>7</v>
      </c>
      <c r="G95" s="47" t="s">
        <v>120</v>
      </c>
      <c r="H95" s="45" t="s">
        <v>81</v>
      </c>
      <c r="I95" s="45" t="s">
        <v>82</v>
      </c>
      <c r="J95" s="46">
        <v>1</v>
      </c>
      <c r="K95" s="46"/>
      <c r="L95" s="46"/>
      <c r="M95" s="47" t="s">
        <v>47</v>
      </c>
      <c r="N95" s="47" t="s">
        <v>260</v>
      </c>
      <c r="O95" s="47"/>
      <c r="P95" s="47"/>
      <c r="Q95" s="161">
        <f>R95</f>
        <v>69</v>
      </c>
      <c r="R95" s="199">
        <v>69</v>
      </c>
      <c r="S95" s="48" t="s">
        <v>178</v>
      </c>
      <c r="T95" s="148" t="s">
        <v>84</v>
      </c>
      <c r="U95" s="148" t="s">
        <v>108</v>
      </c>
      <c r="V95" s="151">
        <v>44591</v>
      </c>
      <c r="W95" s="145">
        <f t="shared" ref="W95:W104" si="108">EOMONTH(V95+28,0)</f>
        <v>44620</v>
      </c>
      <c r="X95" s="49" t="s">
        <v>43</v>
      </c>
      <c r="Y95" s="49" t="s">
        <v>43</v>
      </c>
      <c r="Z95" s="49" t="s">
        <v>43</v>
      </c>
      <c r="AA95" s="49" t="s">
        <v>43</v>
      </c>
      <c r="AB95" s="47" t="s">
        <v>259</v>
      </c>
      <c r="AC95" s="49" t="s">
        <v>39</v>
      </c>
      <c r="AD95" s="47">
        <v>796</v>
      </c>
      <c r="AE95" s="47" t="s">
        <v>40</v>
      </c>
      <c r="AF95" s="47">
        <v>1</v>
      </c>
      <c r="AG95" s="45">
        <v>97000000000</v>
      </c>
      <c r="AH95" s="47" t="s">
        <v>41</v>
      </c>
      <c r="AI95" s="103">
        <f t="shared" ref="AI95:AI102" si="109">EOMONTH(W95+28,0)</f>
        <v>44651</v>
      </c>
      <c r="AJ95" s="151">
        <f t="shared" ref="AJ95:AJ102" si="110">AI95</f>
        <v>44651</v>
      </c>
      <c r="AK95" s="151">
        <v>44926</v>
      </c>
      <c r="AL95" s="148">
        <v>2022</v>
      </c>
      <c r="AM95" s="47" t="s">
        <v>43</v>
      </c>
      <c r="AN95" s="125"/>
      <c r="AO95" s="125"/>
      <c r="AP95" s="125"/>
      <c r="AQ95" s="125"/>
      <c r="AR95" s="125"/>
      <c r="AS95" s="125"/>
      <c r="AT95" s="125"/>
      <c r="AU95" s="125"/>
      <c r="AV95" s="125"/>
      <c r="AW95" s="47" t="s">
        <v>269</v>
      </c>
    </row>
    <row r="96" spans="1:49" s="23" customFormat="1" ht="23.25" customHeight="1" x14ac:dyDescent="0.25">
      <c r="A96" s="159">
        <v>7</v>
      </c>
      <c r="B96" s="146">
        <v>2227</v>
      </c>
      <c r="C96" s="47" t="s">
        <v>84</v>
      </c>
      <c r="D96" s="146" t="s">
        <v>157</v>
      </c>
      <c r="E96" s="159" t="s">
        <v>48</v>
      </c>
      <c r="F96" s="146">
        <v>8</v>
      </c>
      <c r="G96" s="47" t="s">
        <v>189</v>
      </c>
      <c r="H96" s="54" t="s">
        <v>66</v>
      </c>
      <c r="I96" s="54" t="s">
        <v>188</v>
      </c>
      <c r="J96" s="46">
        <v>1</v>
      </c>
      <c r="K96" s="46"/>
      <c r="L96" s="46"/>
      <c r="M96" s="159" t="s">
        <v>47</v>
      </c>
      <c r="N96" s="47" t="s">
        <v>209</v>
      </c>
      <c r="O96" s="47"/>
      <c r="P96" s="47"/>
      <c r="Q96" s="123">
        <f>ROUND(R96/1.2,5)</f>
        <v>7.266</v>
      </c>
      <c r="R96" s="123">
        <v>8.7192000000000007</v>
      </c>
      <c r="S96" s="153" t="s">
        <v>178</v>
      </c>
      <c r="T96" s="146" t="s">
        <v>84</v>
      </c>
      <c r="U96" s="146" t="s">
        <v>108</v>
      </c>
      <c r="V96" s="145">
        <v>44591</v>
      </c>
      <c r="W96" s="145">
        <f t="shared" si="108"/>
        <v>44620</v>
      </c>
      <c r="X96" s="49" t="s">
        <v>43</v>
      </c>
      <c r="Y96" s="49" t="s">
        <v>43</v>
      </c>
      <c r="Z96" s="49" t="s">
        <v>43</v>
      </c>
      <c r="AA96" s="49" t="s">
        <v>43</v>
      </c>
      <c r="AB96" s="47" t="str">
        <f>G96</f>
        <v>Выполнение работ по испытанию пожарных гидрантов</v>
      </c>
      <c r="AC96" s="49" t="s">
        <v>39</v>
      </c>
      <c r="AD96" s="47">
        <v>796</v>
      </c>
      <c r="AE96" s="47" t="s">
        <v>40</v>
      </c>
      <c r="AF96" s="47">
        <v>1</v>
      </c>
      <c r="AG96" s="45">
        <v>97000000000</v>
      </c>
      <c r="AH96" s="47" t="s">
        <v>41</v>
      </c>
      <c r="AI96" s="103">
        <f t="shared" si="109"/>
        <v>44651</v>
      </c>
      <c r="AJ96" s="191">
        <f t="shared" si="110"/>
        <v>44651</v>
      </c>
      <c r="AK96" s="191">
        <v>44926</v>
      </c>
      <c r="AL96" s="146">
        <v>2022</v>
      </c>
      <c r="AM96" s="159" t="s">
        <v>43</v>
      </c>
      <c r="AN96" s="159"/>
      <c r="AO96" s="159"/>
      <c r="AP96" s="159"/>
      <c r="AQ96" s="159"/>
      <c r="AR96" s="159"/>
      <c r="AS96" s="159"/>
      <c r="AT96" s="159"/>
      <c r="AU96" s="159"/>
      <c r="AV96" s="159"/>
      <c r="AW96" s="47"/>
    </row>
    <row r="97" spans="1:49" s="23" customFormat="1" ht="26.25" customHeight="1" x14ac:dyDescent="0.25">
      <c r="A97" s="159">
        <v>7</v>
      </c>
      <c r="B97" s="146">
        <v>2227</v>
      </c>
      <c r="C97" s="47" t="s">
        <v>84</v>
      </c>
      <c r="D97" s="146" t="s">
        <v>157</v>
      </c>
      <c r="E97" s="192" t="s">
        <v>55</v>
      </c>
      <c r="F97" s="146">
        <v>9</v>
      </c>
      <c r="G97" s="47" t="s">
        <v>161</v>
      </c>
      <c r="H97" s="54" t="s">
        <v>163</v>
      </c>
      <c r="I97" s="54" t="s">
        <v>163</v>
      </c>
      <c r="J97" s="46">
        <v>1</v>
      </c>
      <c r="K97" s="46"/>
      <c r="L97" s="46"/>
      <c r="M97" s="159" t="s">
        <v>47</v>
      </c>
      <c r="N97" s="47" t="s">
        <v>209</v>
      </c>
      <c r="O97" s="47"/>
      <c r="P97" s="47"/>
      <c r="Q97" s="123">
        <f>ROUND(R97/1.2,5)</f>
        <v>83.047780000000003</v>
      </c>
      <c r="R97" s="123">
        <v>99.657340000000005</v>
      </c>
      <c r="S97" s="153" t="s">
        <v>178</v>
      </c>
      <c r="T97" s="146" t="s">
        <v>84</v>
      </c>
      <c r="U97" s="146" t="s">
        <v>107</v>
      </c>
      <c r="V97" s="145">
        <v>44620</v>
      </c>
      <c r="W97" s="145">
        <f t="shared" si="108"/>
        <v>44651</v>
      </c>
      <c r="X97" s="49" t="s">
        <v>43</v>
      </c>
      <c r="Y97" s="49" t="s">
        <v>43</v>
      </c>
      <c r="Z97" s="49" t="s">
        <v>43</v>
      </c>
      <c r="AA97" s="49" t="s">
        <v>43</v>
      </c>
      <c r="AB97" s="47" t="str">
        <f>G97</f>
        <v>Поставка огнетушителей</v>
      </c>
      <c r="AC97" s="49" t="s">
        <v>39</v>
      </c>
      <c r="AD97" s="159">
        <v>876</v>
      </c>
      <c r="AE97" s="159" t="s">
        <v>123</v>
      </c>
      <c r="AF97" s="159">
        <v>1</v>
      </c>
      <c r="AG97" s="45">
        <v>97000000000</v>
      </c>
      <c r="AH97" s="47" t="s">
        <v>41</v>
      </c>
      <c r="AI97" s="103">
        <f t="shared" si="109"/>
        <v>44681</v>
      </c>
      <c r="AJ97" s="191">
        <f t="shared" si="110"/>
        <v>44681</v>
      </c>
      <c r="AK97" s="191">
        <f t="shared" ref="AK97:AK102" si="111">EOMONTH(AJ97+28,0)</f>
        <v>44712</v>
      </c>
      <c r="AL97" s="146">
        <v>2022</v>
      </c>
      <c r="AM97" s="159" t="s">
        <v>43</v>
      </c>
      <c r="AN97" s="159"/>
      <c r="AO97" s="159"/>
      <c r="AP97" s="159"/>
      <c r="AQ97" s="159"/>
      <c r="AR97" s="159"/>
      <c r="AS97" s="159"/>
      <c r="AT97" s="159"/>
      <c r="AU97" s="159"/>
      <c r="AV97" s="159"/>
      <c r="AW97" s="47"/>
    </row>
    <row r="98" spans="1:49" s="23" customFormat="1" ht="29.25" customHeight="1" x14ac:dyDescent="0.25">
      <c r="A98" s="159">
        <v>7</v>
      </c>
      <c r="B98" s="146">
        <v>2227</v>
      </c>
      <c r="C98" s="47" t="s">
        <v>84</v>
      </c>
      <c r="D98" s="146" t="s">
        <v>157</v>
      </c>
      <c r="E98" s="192" t="s">
        <v>55</v>
      </c>
      <c r="F98" s="146">
        <v>10</v>
      </c>
      <c r="G98" s="47" t="s">
        <v>162</v>
      </c>
      <c r="H98" s="54" t="s">
        <v>164</v>
      </c>
      <c r="I98" s="54" t="s">
        <v>164</v>
      </c>
      <c r="J98" s="46">
        <v>1</v>
      </c>
      <c r="K98" s="46"/>
      <c r="L98" s="46"/>
      <c r="M98" s="159" t="s">
        <v>47</v>
      </c>
      <c r="N98" s="47" t="s">
        <v>209</v>
      </c>
      <c r="O98" s="47"/>
      <c r="P98" s="47"/>
      <c r="Q98" s="123">
        <f>ROUND(R98/1.2,5)</f>
        <v>22.680350000000001</v>
      </c>
      <c r="R98" s="123">
        <v>27.216419999999999</v>
      </c>
      <c r="S98" s="153" t="s">
        <v>178</v>
      </c>
      <c r="T98" s="146" t="s">
        <v>84</v>
      </c>
      <c r="U98" s="146" t="s">
        <v>107</v>
      </c>
      <c r="V98" s="145">
        <v>44620</v>
      </c>
      <c r="W98" s="145">
        <f t="shared" si="108"/>
        <v>44651</v>
      </c>
      <c r="X98" s="49" t="s">
        <v>43</v>
      </c>
      <c r="Y98" s="49" t="s">
        <v>43</v>
      </c>
      <c r="Z98" s="49" t="s">
        <v>43</v>
      </c>
      <c r="AA98" s="49" t="s">
        <v>43</v>
      </c>
      <c r="AB98" s="47" t="str">
        <f>G98</f>
        <v>Поставка пожарного инвентаря</v>
      </c>
      <c r="AC98" s="49" t="s">
        <v>39</v>
      </c>
      <c r="AD98" s="159">
        <v>876</v>
      </c>
      <c r="AE98" s="159" t="s">
        <v>123</v>
      </c>
      <c r="AF98" s="159">
        <v>1</v>
      </c>
      <c r="AG98" s="45">
        <v>97000000000</v>
      </c>
      <c r="AH98" s="47" t="s">
        <v>41</v>
      </c>
      <c r="AI98" s="103">
        <f t="shared" si="109"/>
        <v>44681</v>
      </c>
      <c r="AJ98" s="191">
        <f t="shared" si="110"/>
        <v>44681</v>
      </c>
      <c r="AK98" s="191">
        <f t="shared" si="111"/>
        <v>44712</v>
      </c>
      <c r="AL98" s="146">
        <v>2022</v>
      </c>
      <c r="AM98" s="159" t="s">
        <v>43</v>
      </c>
      <c r="AN98" s="159"/>
      <c r="AO98" s="159"/>
      <c r="AP98" s="159"/>
      <c r="AQ98" s="159"/>
      <c r="AR98" s="159"/>
      <c r="AS98" s="159"/>
      <c r="AT98" s="159"/>
      <c r="AU98" s="159"/>
      <c r="AV98" s="159"/>
      <c r="AW98" s="47"/>
    </row>
    <row r="99" spans="1:49" s="23" customFormat="1" ht="37.5" customHeight="1" x14ac:dyDescent="0.25">
      <c r="A99" s="159">
        <v>7</v>
      </c>
      <c r="B99" s="146">
        <v>2227</v>
      </c>
      <c r="C99" s="47" t="s">
        <v>84</v>
      </c>
      <c r="D99" s="146" t="s">
        <v>157</v>
      </c>
      <c r="E99" s="159" t="s">
        <v>48</v>
      </c>
      <c r="F99" s="146">
        <v>11</v>
      </c>
      <c r="G99" s="47" t="s">
        <v>261</v>
      </c>
      <c r="H99" s="54" t="s">
        <v>66</v>
      </c>
      <c r="I99" s="54" t="s">
        <v>160</v>
      </c>
      <c r="J99" s="46">
        <v>1</v>
      </c>
      <c r="K99" s="46"/>
      <c r="L99" s="46"/>
      <c r="M99" s="159" t="s">
        <v>47</v>
      </c>
      <c r="N99" s="47" t="s">
        <v>209</v>
      </c>
      <c r="O99" s="47"/>
      <c r="P99" s="47"/>
      <c r="Q99" s="123">
        <f t="shared" ref="Q99" si="112">ROUND(R99/1.2,5)</f>
        <v>12.896000000000001</v>
      </c>
      <c r="R99" s="123">
        <v>15.475199999999999</v>
      </c>
      <c r="S99" s="153" t="s">
        <v>178</v>
      </c>
      <c r="T99" s="146" t="s">
        <v>84</v>
      </c>
      <c r="U99" s="146" t="s">
        <v>108</v>
      </c>
      <c r="V99" s="145">
        <v>44620</v>
      </c>
      <c r="W99" s="145">
        <f t="shared" si="108"/>
        <v>44651</v>
      </c>
      <c r="X99" s="49" t="s">
        <v>43</v>
      </c>
      <c r="Y99" s="49" t="s">
        <v>43</v>
      </c>
      <c r="Z99" s="49" t="s">
        <v>43</v>
      </c>
      <c r="AA99" s="49" t="s">
        <v>43</v>
      </c>
      <c r="AB99" s="47" t="str">
        <f t="shared" ref="AB99" si="113">G99</f>
        <v>Выполнение работ по техническому обслуживанию ВПХР с заменой индикаторных трубок</v>
      </c>
      <c r="AC99" s="49" t="s">
        <v>39</v>
      </c>
      <c r="AD99" s="159">
        <v>796</v>
      </c>
      <c r="AE99" s="159" t="s">
        <v>40</v>
      </c>
      <c r="AF99" s="159">
        <v>1</v>
      </c>
      <c r="AG99" s="45">
        <v>97000000000</v>
      </c>
      <c r="AH99" s="47" t="s">
        <v>41</v>
      </c>
      <c r="AI99" s="103">
        <f t="shared" si="109"/>
        <v>44681</v>
      </c>
      <c r="AJ99" s="191">
        <f t="shared" si="110"/>
        <v>44681</v>
      </c>
      <c r="AK99" s="191">
        <f t="shared" si="111"/>
        <v>44712</v>
      </c>
      <c r="AL99" s="146">
        <v>2022</v>
      </c>
      <c r="AM99" s="159" t="s">
        <v>43</v>
      </c>
      <c r="AN99" s="47"/>
      <c r="AO99" s="47"/>
      <c r="AP99" s="47"/>
      <c r="AQ99" s="47"/>
      <c r="AR99" s="47"/>
      <c r="AS99" s="47"/>
      <c r="AT99" s="47"/>
      <c r="AU99" s="47"/>
      <c r="AV99" s="47"/>
      <c r="AW99" s="180"/>
    </row>
    <row r="100" spans="1:49" s="23" customFormat="1" ht="29.25" customHeight="1" x14ac:dyDescent="0.25">
      <c r="A100" s="159">
        <v>7</v>
      </c>
      <c r="B100" s="146">
        <v>2227</v>
      </c>
      <c r="C100" s="47" t="s">
        <v>84</v>
      </c>
      <c r="D100" s="146" t="s">
        <v>157</v>
      </c>
      <c r="E100" s="192" t="s">
        <v>55</v>
      </c>
      <c r="F100" s="146">
        <v>12</v>
      </c>
      <c r="G100" s="47" t="s">
        <v>262</v>
      </c>
      <c r="H100" s="54" t="s">
        <v>264</v>
      </c>
      <c r="I100" s="54" t="s">
        <v>263</v>
      </c>
      <c r="J100" s="46">
        <v>1</v>
      </c>
      <c r="K100" s="46"/>
      <c r="L100" s="46"/>
      <c r="M100" s="159" t="s">
        <v>47</v>
      </c>
      <c r="N100" s="47" t="s">
        <v>209</v>
      </c>
      <c r="O100" s="47"/>
      <c r="P100" s="47"/>
      <c r="Q100" s="123">
        <f t="shared" ref="Q100:Q113" si="114">ROUND(R100/1.2,5)</f>
        <v>62.28</v>
      </c>
      <c r="R100" s="123">
        <v>74.736000000000004</v>
      </c>
      <c r="S100" s="153" t="s">
        <v>178</v>
      </c>
      <c r="T100" s="146" t="s">
        <v>84</v>
      </c>
      <c r="U100" s="146" t="s">
        <v>107</v>
      </c>
      <c r="V100" s="145">
        <v>44620</v>
      </c>
      <c r="W100" s="145">
        <f t="shared" si="108"/>
        <v>44651</v>
      </c>
      <c r="X100" s="49" t="s">
        <v>43</v>
      </c>
      <c r="Y100" s="49" t="s">
        <v>43</v>
      </c>
      <c r="Z100" s="49" t="s">
        <v>43</v>
      </c>
      <c r="AA100" s="49" t="s">
        <v>43</v>
      </c>
      <c r="AB100" s="47" t="str">
        <f t="shared" ref="AB100:AB113" si="115">G100</f>
        <v>Поставка кресел офисных</v>
      </c>
      <c r="AC100" s="49" t="s">
        <v>39</v>
      </c>
      <c r="AD100" s="159">
        <v>876</v>
      </c>
      <c r="AE100" s="159" t="s">
        <v>123</v>
      </c>
      <c r="AF100" s="159">
        <v>1</v>
      </c>
      <c r="AG100" s="45">
        <v>97000000000</v>
      </c>
      <c r="AH100" s="47" t="s">
        <v>41</v>
      </c>
      <c r="AI100" s="103">
        <f t="shared" si="109"/>
        <v>44681</v>
      </c>
      <c r="AJ100" s="191">
        <f t="shared" si="110"/>
        <v>44681</v>
      </c>
      <c r="AK100" s="191">
        <f t="shared" si="111"/>
        <v>44712</v>
      </c>
      <c r="AL100" s="146">
        <v>2022</v>
      </c>
      <c r="AM100" s="159" t="s">
        <v>43</v>
      </c>
      <c r="AN100" s="159"/>
      <c r="AO100" s="159"/>
      <c r="AP100" s="159"/>
      <c r="AQ100" s="159"/>
      <c r="AR100" s="159"/>
      <c r="AS100" s="159"/>
      <c r="AT100" s="159"/>
      <c r="AU100" s="159"/>
      <c r="AV100" s="159"/>
      <c r="AW100" s="47"/>
    </row>
    <row r="101" spans="1:49" s="23" customFormat="1" ht="29.25" customHeight="1" x14ac:dyDescent="0.25">
      <c r="A101" s="159">
        <v>7</v>
      </c>
      <c r="B101" s="146">
        <v>2227</v>
      </c>
      <c r="C101" s="47" t="s">
        <v>84</v>
      </c>
      <c r="D101" s="146" t="s">
        <v>157</v>
      </c>
      <c r="E101" s="192" t="s">
        <v>55</v>
      </c>
      <c r="F101" s="146">
        <v>13</v>
      </c>
      <c r="G101" s="47" t="s">
        <v>265</v>
      </c>
      <c r="H101" s="54" t="s">
        <v>267</v>
      </c>
      <c r="I101" s="54" t="s">
        <v>266</v>
      </c>
      <c r="J101" s="46">
        <v>1</v>
      </c>
      <c r="K101" s="46"/>
      <c r="L101" s="46"/>
      <c r="M101" s="159" t="s">
        <v>47</v>
      </c>
      <c r="N101" s="47" t="s">
        <v>209</v>
      </c>
      <c r="O101" s="47"/>
      <c r="P101" s="47"/>
      <c r="Q101" s="123">
        <f t="shared" si="114"/>
        <v>47.099249999999998</v>
      </c>
      <c r="R101" s="123">
        <v>56.519100000000002</v>
      </c>
      <c r="S101" s="153" t="s">
        <v>178</v>
      </c>
      <c r="T101" s="146" t="s">
        <v>84</v>
      </c>
      <c r="U101" s="146" t="s">
        <v>107</v>
      </c>
      <c r="V101" s="145">
        <v>44712</v>
      </c>
      <c r="W101" s="145">
        <f t="shared" si="108"/>
        <v>44742</v>
      </c>
      <c r="X101" s="49" t="s">
        <v>43</v>
      </c>
      <c r="Y101" s="49" t="s">
        <v>43</v>
      </c>
      <c r="Z101" s="49" t="s">
        <v>43</v>
      </c>
      <c r="AA101" s="49" t="s">
        <v>43</v>
      </c>
      <c r="AB101" s="47" t="str">
        <f t="shared" si="115"/>
        <v>Поставка планов эвакуации</v>
      </c>
      <c r="AC101" s="49" t="s">
        <v>39</v>
      </c>
      <c r="AD101" s="159">
        <v>876</v>
      </c>
      <c r="AE101" s="159" t="s">
        <v>123</v>
      </c>
      <c r="AF101" s="159">
        <v>1</v>
      </c>
      <c r="AG101" s="45">
        <v>97000000000</v>
      </c>
      <c r="AH101" s="47" t="s">
        <v>41</v>
      </c>
      <c r="AI101" s="103">
        <f t="shared" si="109"/>
        <v>44773</v>
      </c>
      <c r="AJ101" s="191">
        <f t="shared" si="110"/>
        <v>44773</v>
      </c>
      <c r="AK101" s="191">
        <f t="shared" si="111"/>
        <v>44804</v>
      </c>
      <c r="AL101" s="146">
        <v>2022</v>
      </c>
      <c r="AM101" s="159" t="s">
        <v>43</v>
      </c>
      <c r="AN101" s="159"/>
      <c r="AO101" s="159"/>
      <c r="AP101" s="159"/>
      <c r="AQ101" s="159"/>
      <c r="AR101" s="159"/>
      <c r="AS101" s="159"/>
      <c r="AT101" s="159"/>
      <c r="AU101" s="159"/>
      <c r="AV101" s="159"/>
      <c r="AW101" s="47"/>
    </row>
    <row r="102" spans="1:49" s="23" customFormat="1" ht="32.25" customHeight="1" x14ac:dyDescent="0.25">
      <c r="A102" s="159">
        <v>7</v>
      </c>
      <c r="B102" s="146">
        <v>2227</v>
      </c>
      <c r="C102" s="47" t="s">
        <v>84</v>
      </c>
      <c r="D102" s="146" t="s">
        <v>157</v>
      </c>
      <c r="E102" s="159" t="s">
        <v>48</v>
      </c>
      <c r="F102" s="146">
        <v>14</v>
      </c>
      <c r="G102" s="47" t="s">
        <v>190</v>
      </c>
      <c r="H102" s="54" t="s">
        <v>66</v>
      </c>
      <c r="I102" s="54" t="s">
        <v>160</v>
      </c>
      <c r="J102" s="46">
        <v>1</v>
      </c>
      <c r="K102" s="46"/>
      <c r="L102" s="46"/>
      <c r="M102" s="159" t="s">
        <v>47</v>
      </c>
      <c r="N102" s="47" t="s">
        <v>209</v>
      </c>
      <c r="O102" s="47"/>
      <c r="P102" s="47"/>
      <c r="Q102" s="123">
        <f t="shared" si="114"/>
        <v>64.123490000000004</v>
      </c>
      <c r="R102" s="123">
        <v>76.948189999999997</v>
      </c>
      <c r="S102" s="153" t="s">
        <v>178</v>
      </c>
      <c r="T102" s="146" t="s">
        <v>84</v>
      </c>
      <c r="U102" s="146" t="s">
        <v>108</v>
      </c>
      <c r="V102" s="145">
        <v>44712</v>
      </c>
      <c r="W102" s="145">
        <f t="shared" si="108"/>
        <v>44742</v>
      </c>
      <c r="X102" s="49" t="s">
        <v>43</v>
      </c>
      <c r="Y102" s="49" t="s">
        <v>43</v>
      </c>
      <c r="Z102" s="49" t="s">
        <v>43</v>
      </c>
      <c r="AA102" s="49" t="s">
        <v>43</v>
      </c>
      <c r="AB102" s="47" t="str">
        <f t="shared" si="115"/>
        <v>Выполнение работ по проведению лабораторных исследований противогазов</v>
      </c>
      <c r="AC102" s="49" t="s">
        <v>39</v>
      </c>
      <c r="AD102" s="159">
        <v>796</v>
      </c>
      <c r="AE102" s="159" t="s">
        <v>40</v>
      </c>
      <c r="AF102" s="159">
        <v>1</v>
      </c>
      <c r="AG102" s="45">
        <v>97000000000</v>
      </c>
      <c r="AH102" s="47" t="s">
        <v>41</v>
      </c>
      <c r="AI102" s="103">
        <f t="shared" si="109"/>
        <v>44773</v>
      </c>
      <c r="AJ102" s="191">
        <f t="shared" si="110"/>
        <v>44773</v>
      </c>
      <c r="AK102" s="191">
        <f t="shared" si="111"/>
        <v>44804</v>
      </c>
      <c r="AL102" s="146">
        <v>2022</v>
      </c>
      <c r="AM102" s="159" t="s">
        <v>43</v>
      </c>
      <c r="AN102" s="47"/>
      <c r="AO102" s="47"/>
      <c r="AP102" s="47"/>
      <c r="AQ102" s="47"/>
      <c r="AR102" s="47"/>
      <c r="AS102" s="47"/>
      <c r="AT102" s="47"/>
      <c r="AU102" s="47"/>
      <c r="AV102" s="47"/>
      <c r="AW102" s="180"/>
    </row>
    <row r="103" spans="1:49" s="23" customFormat="1" ht="39.75" customHeight="1" x14ac:dyDescent="0.25">
      <c r="A103" s="159">
        <v>7</v>
      </c>
      <c r="B103" s="146">
        <v>2227</v>
      </c>
      <c r="C103" s="47" t="s">
        <v>84</v>
      </c>
      <c r="D103" s="146" t="s">
        <v>157</v>
      </c>
      <c r="E103" s="159" t="s">
        <v>55</v>
      </c>
      <c r="F103" s="146">
        <v>15</v>
      </c>
      <c r="G103" s="47" t="s">
        <v>268</v>
      </c>
      <c r="H103" s="54" t="s">
        <v>158</v>
      </c>
      <c r="I103" s="54" t="s">
        <v>159</v>
      </c>
      <c r="J103" s="46">
        <v>1</v>
      </c>
      <c r="K103" s="46"/>
      <c r="L103" s="46"/>
      <c r="M103" s="159" t="s">
        <v>47</v>
      </c>
      <c r="N103" s="47" t="s">
        <v>209</v>
      </c>
      <c r="O103" s="47"/>
      <c r="P103" s="47"/>
      <c r="Q103" s="123">
        <f t="shared" si="114"/>
        <v>69.33475</v>
      </c>
      <c r="R103" s="123">
        <v>83.201700000000002</v>
      </c>
      <c r="S103" s="153" t="s">
        <v>178</v>
      </c>
      <c r="T103" s="146" t="s">
        <v>84</v>
      </c>
      <c r="U103" s="146" t="s">
        <v>107</v>
      </c>
      <c r="V103" s="145">
        <v>44772</v>
      </c>
      <c r="W103" s="145">
        <f t="shared" si="108"/>
        <v>44804</v>
      </c>
      <c r="X103" s="49" t="s">
        <v>43</v>
      </c>
      <c r="Y103" s="49" t="s">
        <v>43</v>
      </c>
      <c r="Z103" s="49" t="s">
        <v>43</v>
      </c>
      <c r="AA103" s="49" t="s">
        <v>43</v>
      </c>
      <c r="AB103" s="47" t="str">
        <f t="shared" si="115"/>
        <v>Поставка противогазов и респираторов</v>
      </c>
      <c r="AC103" s="49" t="s">
        <v>39</v>
      </c>
      <c r="AD103" s="159">
        <v>796</v>
      </c>
      <c r="AE103" s="159" t="s">
        <v>40</v>
      </c>
      <c r="AF103" s="159">
        <v>60</v>
      </c>
      <c r="AG103" s="45">
        <v>97000000000</v>
      </c>
      <c r="AH103" s="47" t="s">
        <v>41</v>
      </c>
      <c r="AI103" s="103">
        <f t="shared" ref="AI103" si="116">EOMONTH(W103+28,0)</f>
        <v>44834</v>
      </c>
      <c r="AJ103" s="191">
        <f t="shared" ref="AJ103" si="117">AI103</f>
        <v>44834</v>
      </c>
      <c r="AK103" s="191">
        <f t="shared" ref="AK103" si="118">EOMONTH(AJ103+28,0)</f>
        <v>44865</v>
      </c>
      <c r="AL103" s="146">
        <v>2022</v>
      </c>
      <c r="AM103" s="159" t="s">
        <v>43</v>
      </c>
      <c r="AN103" s="159"/>
      <c r="AO103" s="159"/>
      <c r="AP103" s="159"/>
      <c r="AQ103" s="159"/>
      <c r="AR103" s="159"/>
      <c r="AS103" s="159"/>
      <c r="AT103" s="159"/>
      <c r="AU103" s="159"/>
      <c r="AV103" s="159"/>
      <c r="AW103" s="47"/>
    </row>
    <row r="104" spans="1:49" s="23" customFormat="1" ht="39.75" customHeight="1" x14ac:dyDescent="0.25">
      <c r="A104" s="49">
        <v>7</v>
      </c>
      <c r="B104" s="146">
        <v>2227</v>
      </c>
      <c r="C104" s="49" t="s">
        <v>84</v>
      </c>
      <c r="D104" s="166" t="s">
        <v>57</v>
      </c>
      <c r="E104" s="49" t="s">
        <v>46</v>
      </c>
      <c r="F104" s="146">
        <v>16</v>
      </c>
      <c r="G104" s="47" t="s">
        <v>187</v>
      </c>
      <c r="H104" s="171" t="s">
        <v>81</v>
      </c>
      <c r="I104" s="193" t="s">
        <v>82</v>
      </c>
      <c r="J104" s="146">
        <v>1</v>
      </c>
      <c r="K104" s="146"/>
      <c r="L104" s="146"/>
      <c r="M104" s="159" t="s">
        <v>47</v>
      </c>
      <c r="N104" s="47" t="s">
        <v>209</v>
      </c>
      <c r="O104" s="47"/>
      <c r="P104" s="47"/>
      <c r="Q104" s="152">
        <f t="shared" ref="Q104:Q110" si="119">R104</f>
        <v>17</v>
      </c>
      <c r="R104" s="123">
        <v>17</v>
      </c>
      <c r="S104" s="153" t="s">
        <v>178</v>
      </c>
      <c r="T104" s="146" t="s">
        <v>84</v>
      </c>
      <c r="U104" s="148" t="s">
        <v>108</v>
      </c>
      <c r="V104" s="105">
        <v>44591</v>
      </c>
      <c r="W104" s="145">
        <f t="shared" si="108"/>
        <v>44620</v>
      </c>
      <c r="X104" s="49" t="s">
        <v>43</v>
      </c>
      <c r="Y104" s="49" t="s">
        <v>43</v>
      </c>
      <c r="Z104" s="49" t="s">
        <v>43</v>
      </c>
      <c r="AA104" s="49" t="s">
        <v>43</v>
      </c>
      <c r="AB104" s="47" t="str">
        <f t="shared" ref="AB104:AB111" si="120">G104</f>
        <v>Оказание услуг по обучению в области экологической безопасности</v>
      </c>
      <c r="AC104" s="49" t="s">
        <v>39</v>
      </c>
      <c r="AD104" s="45">
        <v>796</v>
      </c>
      <c r="AE104" s="45" t="s">
        <v>40</v>
      </c>
      <c r="AF104" s="47">
        <v>1</v>
      </c>
      <c r="AG104" s="45">
        <v>97000000000</v>
      </c>
      <c r="AH104" s="49" t="s">
        <v>41</v>
      </c>
      <c r="AI104" s="103">
        <f t="shared" ref="AI104" si="121">EOMONTH(W104+28,0)</f>
        <v>44651</v>
      </c>
      <c r="AJ104" s="191">
        <f t="shared" ref="AJ104" si="122">AI104</f>
        <v>44651</v>
      </c>
      <c r="AK104" s="191">
        <v>44926</v>
      </c>
      <c r="AL104" s="166">
        <v>2022</v>
      </c>
      <c r="AM104" s="47" t="s">
        <v>43</v>
      </c>
      <c r="AN104" s="159"/>
      <c r="AO104" s="159"/>
      <c r="AP104" s="159"/>
      <c r="AQ104" s="159"/>
      <c r="AR104" s="159"/>
      <c r="AS104" s="159"/>
      <c r="AT104" s="159"/>
      <c r="AU104" s="159"/>
      <c r="AV104" s="159"/>
      <c r="AW104" s="47" t="s">
        <v>269</v>
      </c>
    </row>
    <row r="105" spans="1:49" s="23" customFormat="1" ht="39.75" customHeight="1" x14ac:dyDescent="0.25">
      <c r="A105" s="49">
        <v>7</v>
      </c>
      <c r="B105" s="146">
        <v>2227</v>
      </c>
      <c r="C105" s="49" t="s">
        <v>84</v>
      </c>
      <c r="D105" s="166" t="s">
        <v>57</v>
      </c>
      <c r="E105" s="49" t="s">
        <v>46</v>
      </c>
      <c r="F105" s="146">
        <v>17</v>
      </c>
      <c r="G105" s="47" t="s">
        <v>270</v>
      </c>
      <c r="H105" s="171" t="s">
        <v>81</v>
      </c>
      <c r="I105" s="193" t="s">
        <v>82</v>
      </c>
      <c r="J105" s="146">
        <v>1</v>
      </c>
      <c r="K105" s="146"/>
      <c r="L105" s="146"/>
      <c r="M105" s="159" t="s">
        <v>47</v>
      </c>
      <c r="N105" s="47" t="s">
        <v>209</v>
      </c>
      <c r="O105" s="47"/>
      <c r="P105" s="47"/>
      <c r="Q105" s="152">
        <f t="shared" si="119"/>
        <v>4.5</v>
      </c>
      <c r="R105" s="123">
        <v>4.5</v>
      </c>
      <c r="S105" s="153" t="s">
        <v>178</v>
      </c>
      <c r="T105" s="146" t="s">
        <v>84</v>
      </c>
      <c r="U105" s="148" t="s">
        <v>108</v>
      </c>
      <c r="V105" s="105">
        <v>44591</v>
      </c>
      <c r="W105" s="145">
        <f t="shared" ref="W105" si="123">EOMONTH(V105+28,0)</f>
        <v>44620</v>
      </c>
      <c r="X105" s="49" t="s">
        <v>43</v>
      </c>
      <c r="Y105" s="49" t="s">
        <v>43</v>
      </c>
      <c r="Z105" s="49" t="s">
        <v>43</v>
      </c>
      <c r="AA105" s="49" t="s">
        <v>43</v>
      </c>
      <c r="AB105" s="47" t="str">
        <f t="shared" si="120"/>
        <v>Оказание услуг по обучению медицинского работника (проведение предрейсовых, послерейсовых медицинских осмотров)</v>
      </c>
      <c r="AC105" s="49" t="s">
        <v>39</v>
      </c>
      <c r="AD105" s="45">
        <v>796</v>
      </c>
      <c r="AE105" s="45" t="s">
        <v>40</v>
      </c>
      <c r="AF105" s="47">
        <v>1</v>
      </c>
      <c r="AG105" s="45">
        <v>97000000000</v>
      </c>
      <c r="AH105" s="49" t="s">
        <v>41</v>
      </c>
      <c r="AI105" s="103">
        <f t="shared" ref="AI105" si="124">EOMONTH(W105+28,0)</f>
        <v>44651</v>
      </c>
      <c r="AJ105" s="191">
        <f t="shared" ref="AJ105" si="125">AI105</f>
        <v>44651</v>
      </c>
      <c r="AK105" s="191">
        <v>44926</v>
      </c>
      <c r="AL105" s="166">
        <v>2022</v>
      </c>
      <c r="AM105" s="47" t="s">
        <v>43</v>
      </c>
      <c r="AN105" s="159"/>
      <c r="AO105" s="159"/>
      <c r="AP105" s="159"/>
      <c r="AQ105" s="159"/>
      <c r="AR105" s="159"/>
      <c r="AS105" s="159"/>
      <c r="AT105" s="159"/>
      <c r="AU105" s="159"/>
      <c r="AV105" s="159"/>
      <c r="AW105" s="47" t="s">
        <v>269</v>
      </c>
    </row>
    <row r="106" spans="1:49" s="23" customFormat="1" ht="21.75" customHeight="1" x14ac:dyDescent="0.25">
      <c r="A106" s="49">
        <v>7</v>
      </c>
      <c r="B106" s="146">
        <v>2227</v>
      </c>
      <c r="C106" s="49" t="s">
        <v>84</v>
      </c>
      <c r="D106" s="166" t="s">
        <v>57</v>
      </c>
      <c r="E106" s="49" t="s">
        <v>46</v>
      </c>
      <c r="F106" s="146">
        <v>18</v>
      </c>
      <c r="G106" s="47" t="s">
        <v>271</v>
      </c>
      <c r="H106" s="171" t="s">
        <v>81</v>
      </c>
      <c r="I106" s="193" t="s">
        <v>82</v>
      </c>
      <c r="J106" s="146">
        <v>1</v>
      </c>
      <c r="K106" s="146"/>
      <c r="L106" s="146"/>
      <c r="M106" s="159" t="s">
        <v>47</v>
      </c>
      <c r="N106" s="47" t="s">
        <v>209</v>
      </c>
      <c r="O106" s="47"/>
      <c r="P106" s="47"/>
      <c r="Q106" s="152">
        <f t="shared" si="119"/>
        <v>8</v>
      </c>
      <c r="R106" s="123">
        <v>8</v>
      </c>
      <c r="S106" s="153" t="s">
        <v>178</v>
      </c>
      <c r="T106" s="146" t="s">
        <v>84</v>
      </c>
      <c r="U106" s="148" t="s">
        <v>108</v>
      </c>
      <c r="V106" s="105">
        <v>44591</v>
      </c>
      <c r="W106" s="145">
        <f t="shared" ref="W106" si="126">EOMONTH(V106+28,0)</f>
        <v>44620</v>
      </c>
      <c r="X106" s="49" t="s">
        <v>43</v>
      </c>
      <c r="Y106" s="49" t="s">
        <v>43</v>
      </c>
      <c r="Z106" s="49" t="s">
        <v>43</v>
      </c>
      <c r="AA106" s="49" t="s">
        <v>43</v>
      </c>
      <c r="AB106" s="47" t="str">
        <f t="shared" si="120"/>
        <v>Оказание услуг по обучению тракториста</v>
      </c>
      <c r="AC106" s="49" t="s">
        <v>39</v>
      </c>
      <c r="AD106" s="45">
        <v>796</v>
      </c>
      <c r="AE106" s="45" t="s">
        <v>40</v>
      </c>
      <c r="AF106" s="47">
        <v>1</v>
      </c>
      <c r="AG106" s="45">
        <v>97000000000</v>
      </c>
      <c r="AH106" s="49" t="s">
        <v>41</v>
      </c>
      <c r="AI106" s="103">
        <f t="shared" ref="AI106" si="127">EOMONTH(W106+28,0)</f>
        <v>44651</v>
      </c>
      <c r="AJ106" s="191">
        <f t="shared" ref="AJ106" si="128">AI106</f>
        <v>44651</v>
      </c>
      <c r="AK106" s="191">
        <v>44926</v>
      </c>
      <c r="AL106" s="166">
        <v>2022</v>
      </c>
      <c r="AM106" s="47" t="s">
        <v>43</v>
      </c>
      <c r="AN106" s="159"/>
      <c r="AO106" s="159"/>
      <c r="AP106" s="159"/>
      <c r="AQ106" s="159"/>
      <c r="AR106" s="159"/>
      <c r="AS106" s="159"/>
      <c r="AT106" s="159"/>
      <c r="AU106" s="159"/>
      <c r="AV106" s="159"/>
      <c r="AW106" s="47" t="s">
        <v>269</v>
      </c>
    </row>
    <row r="107" spans="1:49" s="23" customFormat="1" ht="32.25" customHeight="1" x14ac:dyDescent="0.25">
      <c r="A107" s="49">
        <v>7</v>
      </c>
      <c r="B107" s="146">
        <v>2227</v>
      </c>
      <c r="C107" s="49" t="s">
        <v>84</v>
      </c>
      <c r="D107" s="166" t="s">
        <v>57</v>
      </c>
      <c r="E107" s="49" t="s">
        <v>46</v>
      </c>
      <c r="F107" s="146">
        <v>19</v>
      </c>
      <c r="G107" s="47" t="s">
        <v>116</v>
      </c>
      <c r="H107" s="171" t="s">
        <v>81</v>
      </c>
      <c r="I107" s="193" t="s">
        <v>82</v>
      </c>
      <c r="J107" s="146">
        <v>1</v>
      </c>
      <c r="K107" s="146"/>
      <c r="L107" s="146"/>
      <c r="M107" s="159" t="s">
        <v>47</v>
      </c>
      <c r="N107" s="47" t="s">
        <v>209</v>
      </c>
      <c r="O107" s="47"/>
      <c r="P107" s="47"/>
      <c r="Q107" s="152">
        <f t="shared" si="119"/>
        <v>22</v>
      </c>
      <c r="R107" s="123">
        <v>22</v>
      </c>
      <c r="S107" s="153" t="s">
        <v>178</v>
      </c>
      <c r="T107" s="146" t="s">
        <v>84</v>
      </c>
      <c r="U107" s="148" t="s">
        <v>108</v>
      </c>
      <c r="V107" s="105">
        <v>44620</v>
      </c>
      <c r="W107" s="145">
        <f t="shared" ref="W107" si="129">EOMONTH(V107+28,0)</f>
        <v>44651</v>
      </c>
      <c r="X107" s="49" t="s">
        <v>43</v>
      </c>
      <c r="Y107" s="49" t="s">
        <v>43</v>
      </c>
      <c r="Z107" s="49" t="s">
        <v>43</v>
      </c>
      <c r="AA107" s="49" t="s">
        <v>43</v>
      </c>
      <c r="AB107" s="47" t="str">
        <f t="shared" si="120"/>
        <v>Оказание услуг по обучению ответственных лиц по безапасности дорожного движения (БДД)</v>
      </c>
      <c r="AC107" s="49" t="s">
        <v>39</v>
      </c>
      <c r="AD107" s="45">
        <v>796</v>
      </c>
      <c r="AE107" s="45" t="s">
        <v>40</v>
      </c>
      <c r="AF107" s="47">
        <v>1</v>
      </c>
      <c r="AG107" s="45">
        <v>97000000000</v>
      </c>
      <c r="AH107" s="49" t="s">
        <v>41</v>
      </c>
      <c r="AI107" s="103">
        <f t="shared" ref="AI107" si="130">EOMONTH(W107+28,0)</f>
        <v>44681</v>
      </c>
      <c r="AJ107" s="191">
        <f t="shared" ref="AJ107" si="131">AI107</f>
        <v>44681</v>
      </c>
      <c r="AK107" s="191">
        <v>44926</v>
      </c>
      <c r="AL107" s="166">
        <v>2022</v>
      </c>
      <c r="AM107" s="47" t="s">
        <v>43</v>
      </c>
      <c r="AN107" s="159"/>
      <c r="AO107" s="159"/>
      <c r="AP107" s="159"/>
      <c r="AQ107" s="159"/>
      <c r="AR107" s="159"/>
      <c r="AS107" s="159"/>
      <c r="AT107" s="159"/>
      <c r="AU107" s="159"/>
      <c r="AV107" s="159"/>
      <c r="AW107" s="47" t="s">
        <v>269</v>
      </c>
    </row>
    <row r="108" spans="1:49" s="23" customFormat="1" ht="32.25" customHeight="1" x14ac:dyDescent="0.25">
      <c r="A108" s="49">
        <v>7</v>
      </c>
      <c r="B108" s="146">
        <v>2227</v>
      </c>
      <c r="C108" s="49" t="s">
        <v>84</v>
      </c>
      <c r="D108" s="166" t="s">
        <v>57</v>
      </c>
      <c r="E108" s="49" t="s">
        <v>46</v>
      </c>
      <c r="F108" s="146">
        <v>20</v>
      </c>
      <c r="G108" s="47" t="s">
        <v>165</v>
      </c>
      <c r="H108" s="171" t="s">
        <v>81</v>
      </c>
      <c r="I108" s="193" t="s">
        <v>82</v>
      </c>
      <c r="J108" s="146">
        <v>1</v>
      </c>
      <c r="K108" s="146"/>
      <c r="L108" s="146"/>
      <c r="M108" s="159" t="s">
        <v>47</v>
      </c>
      <c r="N108" s="47" t="s">
        <v>209</v>
      </c>
      <c r="O108" s="47"/>
      <c r="P108" s="47"/>
      <c r="Q108" s="152">
        <f t="shared" si="119"/>
        <v>21</v>
      </c>
      <c r="R108" s="123">
        <v>21</v>
      </c>
      <c r="S108" s="153" t="s">
        <v>178</v>
      </c>
      <c r="T108" s="146" t="s">
        <v>84</v>
      </c>
      <c r="U108" s="148" t="s">
        <v>108</v>
      </c>
      <c r="V108" s="105">
        <v>44651</v>
      </c>
      <c r="W108" s="145">
        <f t="shared" ref="W108" si="132">EOMONTH(V108+28,0)</f>
        <v>44681</v>
      </c>
      <c r="X108" s="49" t="s">
        <v>43</v>
      </c>
      <c r="Y108" s="49" t="s">
        <v>43</v>
      </c>
      <c r="Z108" s="49" t="s">
        <v>43</v>
      </c>
      <c r="AA108" s="49" t="s">
        <v>43</v>
      </c>
      <c r="AB108" s="47" t="str">
        <f t="shared" si="120"/>
        <v>Оказание услуг по обучению машинистов подъемных сооружений</v>
      </c>
      <c r="AC108" s="49" t="s">
        <v>39</v>
      </c>
      <c r="AD108" s="45">
        <v>796</v>
      </c>
      <c r="AE108" s="45" t="s">
        <v>40</v>
      </c>
      <c r="AF108" s="47">
        <v>1</v>
      </c>
      <c r="AG108" s="45">
        <v>97000000000</v>
      </c>
      <c r="AH108" s="49" t="s">
        <v>41</v>
      </c>
      <c r="AI108" s="103">
        <f t="shared" ref="AI108" si="133">EOMONTH(W108+28,0)</f>
        <v>44712</v>
      </c>
      <c r="AJ108" s="191">
        <f t="shared" ref="AJ108" si="134">AI108</f>
        <v>44712</v>
      </c>
      <c r="AK108" s="191">
        <v>44926</v>
      </c>
      <c r="AL108" s="166">
        <v>2022</v>
      </c>
      <c r="AM108" s="47" t="s">
        <v>43</v>
      </c>
      <c r="AN108" s="159"/>
      <c r="AO108" s="159"/>
      <c r="AP108" s="159"/>
      <c r="AQ108" s="159"/>
      <c r="AR108" s="159"/>
      <c r="AS108" s="159"/>
      <c r="AT108" s="159"/>
      <c r="AU108" s="159"/>
      <c r="AV108" s="159"/>
      <c r="AW108" s="47" t="s">
        <v>269</v>
      </c>
    </row>
    <row r="109" spans="1:49" s="23" customFormat="1" ht="32.25" customHeight="1" x14ac:dyDescent="0.25">
      <c r="A109" s="49">
        <v>7</v>
      </c>
      <c r="B109" s="146">
        <v>2227</v>
      </c>
      <c r="C109" s="49" t="s">
        <v>84</v>
      </c>
      <c r="D109" s="166" t="s">
        <v>57</v>
      </c>
      <c r="E109" s="49" t="s">
        <v>46</v>
      </c>
      <c r="F109" s="146">
        <v>21</v>
      </c>
      <c r="G109" s="47" t="s">
        <v>105</v>
      </c>
      <c r="H109" s="171" t="s">
        <v>81</v>
      </c>
      <c r="I109" s="193" t="s">
        <v>82</v>
      </c>
      <c r="J109" s="146">
        <v>1</v>
      </c>
      <c r="K109" s="146"/>
      <c r="L109" s="146"/>
      <c r="M109" s="159" t="s">
        <v>47</v>
      </c>
      <c r="N109" s="47" t="s">
        <v>209</v>
      </c>
      <c r="O109" s="47"/>
      <c r="P109" s="47"/>
      <c r="Q109" s="152">
        <f t="shared" si="119"/>
        <v>9.74</v>
      </c>
      <c r="R109" s="123">
        <v>9.74</v>
      </c>
      <c r="S109" s="153" t="s">
        <v>178</v>
      </c>
      <c r="T109" s="146" t="s">
        <v>84</v>
      </c>
      <c r="U109" s="148" t="s">
        <v>108</v>
      </c>
      <c r="V109" s="105">
        <v>44651</v>
      </c>
      <c r="W109" s="145">
        <f t="shared" ref="W109" si="135">EOMONTH(V109+28,0)</f>
        <v>44681</v>
      </c>
      <c r="X109" s="49" t="s">
        <v>43</v>
      </c>
      <c r="Y109" s="49" t="s">
        <v>43</v>
      </c>
      <c r="Z109" s="49" t="s">
        <v>43</v>
      </c>
      <c r="AA109" s="49" t="s">
        <v>43</v>
      </c>
      <c r="AB109" s="47" t="str">
        <f t="shared" si="120"/>
        <v>Оказание услуг по обучению в области гражданской обороны</v>
      </c>
      <c r="AC109" s="49" t="s">
        <v>39</v>
      </c>
      <c r="AD109" s="45">
        <v>796</v>
      </c>
      <c r="AE109" s="45" t="s">
        <v>40</v>
      </c>
      <c r="AF109" s="47">
        <v>1</v>
      </c>
      <c r="AG109" s="45">
        <v>97000000000</v>
      </c>
      <c r="AH109" s="49" t="s">
        <v>41</v>
      </c>
      <c r="AI109" s="103">
        <f t="shared" ref="AI109" si="136">EOMONTH(W109+28,0)</f>
        <v>44712</v>
      </c>
      <c r="AJ109" s="191">
        <f t="shared" ref="AJ109" si="137">AI109</f>
        <v>44712</v>
      </c>
      <c r="AK109" s="191">
        <v>44926</v>
      </c>
      <c r="AL109" s="166">
        <v>2022</v>
      </c>
      <c r="AM109" s="47" t="s">
        <v>43</v>
      </c>
      <c r="AN109" s="159"/>
      <c r="AO109" s="159"/>
      <c r="AP109" s="159"/>
      <c r="AQ109" s="159"/>
      <c r="AR109" s="159"/>
      <c r="AS109" s="159"/>
      <c r="AT109" s="159"/>
      <c r="AU109" s="159"/>
      <c r="AV109" s="159"/>
      <c r="AW109" s="47" t="s">
        <v>269</v>
      </c>
    </row>
    <row r="110" spans="1:49" s="23" customFormat="1" ht="32.25" customHeight="1" x14ac:dyDescent="0.25">
      <c r="A110" s="49">
        <v>7</v>
      </c>
      <c r="B110" s="146">
        <v>2227</v>
      </c>
      <c r="C110" s="49" t="s">
        <v>84</v>
      </c>
      <c r="D110" s="166" t="s">
        <v>57</v>
      </c>
      <c r="E110" s="49" t="s">
        <v>46</v>
      </c>
      <c r="F110" s="146">
        <v>22</v>
      </c>
      <c r="G110" s="47" t="s">
        <v>330</v>
      </c>
      <c r="H110" s="171" t="s">
        <v>81</v>
      </c>
      <c r="I110" s="193" t="s">
        <v>82</v>
      </c>
      <c r="J110" s="146">
        <v>1</v>
      </c>
      <c r="K110" s="146"/>
      <c r="L110" s="146"/>
      <c r="M110" s="159" t="s">
        <v>47</v>
      </c>
      <c r="N110" s="47" t="s">
        <v>209</v>
      </c>
      <c r="O110" s="47"/>
      <c r="P110" s="47"/>
      <c r="Q110" s="152">
        <f t="shared" si="119"/>
        <v>8</v>
      </c>
      <c r="R110" s="123">
        <v>8</v>
      </c>
      <c r="S110" s="153" t="s">
        <v>178</v>
      </c>
      <c r="T110" s="146" t="s">
        <v>84</v>
      </c>
      <c r="U110" s="148" t="s">
        <v>108</v>
      </c>
      <c r="V110" s="105">
        <v>44651</v>
      </c>
      <c r="W110" s="145">
        <f t="shared" ref="W110:W111" si="138">EOMONTH(V110+28,0)</f>
        <v>44681</v>
      </c>
      <c r="X110" s="49" t="s">
        <v>43</v>
      </c>
      <c r="Y110" s="49" t="s">
        <v>43</v>
      </c>
      <c r="Z110" s="49" t="s">
        <v>43</v>
      </c>
      <c r="AA110" s="49" t="s">
        <v>43</v>
      </c>
      <c r="AB110" s="47" t="str">
        <f t="shared" si="120"/>
        <v>Оказание услуг по обучению в области закупочной деятельности</v>
      </c>
      <c r="AC110" s="49" t="s">
        <v>39</v>
      </c>
      <c r="AD110" s="45">
        <v>796</v>
      </c>
      <c r="AE110" s="45" t="s">
        <v>40</v>
      </c>
      <c r="AF110" s="47">
        <v>1</v>
      </c>
      <c r="AG110" s="45">
        <v>97000000000</v>
      </c>
      <c r="AH110" s="49" t="s">
        <v>41</v>
      </c>
      <c r="AI110" s="103">
        <f t="shared" ref="AI110:AI111" si="139">EOMONTH(W110+28,0)</f>
        <v>44712</v>
      </c>
      <c r="AJ110" s="191">
        <f t="shared" ref="AJ110:AJ111" si="140">AI110</f>
        <v>44712</v>
      </c>
      <c r="AK110" s="191">
        <v>44926</v>
      </c>
      <c r="AL110" s="166">
        <v>2022</v>
      </c>
      <c r="AM110" s="47" t="s">
        <v>43</v>
      </c>
      <c r="AN110" s="159"/>
      <c r="AO110" s="159"/>
      <c r="AP110" s="159"/>
      <c r="AQ110" s="159"/>
      <c r="AR110" s="159"/>
      <c r="AS110" s="159"/>
      <c r="AT110" s="159"/>
      <c r="AU110" s="159"/>
      <c r="AV110" s="159"/>
      <c r="AW110" s="47" t="s">
        <v>269</v>
      </c>
    </row>
    <row r="111" spans="1:49" s="23" customFormat="1" ht="34.5" customHeight="1" x14ac:dyDescent="0.25">
      <c r="A111" s="159">
        <v>7</v>
      </c>
      <c r="B111" s="146">
        <v>2227</v>
      </c>
      <c r="C111" s="47" t="s">
        <v>84</v>
      </c>
      <c r="D111" s="146" t="s">
        <v>287</v>
      </c>
      <c r="E111" s="159" t="s">
        <v>46</v>
      </c>
      <c r="F111" s="146">
        <v>23</v>
      </c>
      <c r="G111" s="47" t="s">
        <v>290</v>
      </c>
      <c r="H111" s="54" t="s">
        <v>288</v>
      </c>
      <c r="I111" s="54" t="s">
        <v>289</v>
      </c>
      <c r="J111" s="46">
        <v>1</v>
      </c>
      <c r="K111" s="46"/>
      <c r="L111" s="46"/>
      <c r="M111" s="159" t="s">
        <v>47</v>
      </c>
      <c r="N111" s="47" t="s">
        <v>209</v>
      </c>
      <c r="O111" s="47"/>
      <c r="P111" s="47"/>
      <c r="Q111" s="123">
        <f t="shared" ref="Q111" si="141">ROUND(R111/1.2,5)</f>
        <v>15.808</v>
      </c>
      <c r="R111" s="123">
        <v>18.9696</v>
      </c>
      <c r="S111" s="153" t="s">
        <v>178</v>
      </c>
      <c r="T111" s="146" t="s">
        <v>84</v>
      </c>
      <c r="U111" s="146" t="s">
        <v>108</v>
      </c>
      <c r="V111" s="145">
        <v>44592</v>
      </c>
      <c r="W111" s="145">
        <f t="shared" si="138"/>
        <v>44620</v>
      </c>
      <c r="X111" s="49" t="s">
        <v>43</v>
      </c>
      <c r="Y111" s="49" t="s">
        <v>43</v>
      </c>
      <c r="Z111" s="49" t="s">
        <v>43</v>
      </c>
      <c r="AA111" s="49" t="s">
        <v>43</v>
      </c>
      <c r="AB111" s="47" t="str">
        <f t="shared" si="120"/>
        <v>Оказание услуг по добровольной сертификации услуг автосервиса</v>
      </c>
      <c r="AC111" s="49" t="s">
        <v>39</v>
      </c>
      <c r="AD111" s="159">
        <v>796</v>
      </c>
      <c r="AE111" s="159" t="s">
        <v>40</v>
      </c>
      <c r="AF111" s="159">
        <v>1</v>
      </c>
      <c r="AG111" s="45">
        <v>97000000000</v>
      </c>
      <c r="AH111" s="47" t="s">
        <v>41</v>
      </c>
      <c r="AI111" s="103">
        <f t="shared" si="139"/>
        <v>44651</v>
      </c>
      <c r="AJ111" s="191">
        <f t="shared" si="140"/>
        <v>44651</v>
      </c>
      <c r="AK111" s="191">
        <f t="shared" ref="AK111" si="142">EOMONTH(AJ111+28,0)</f>
        <v>44681</v>
      </c>
      <c r="AL111" s="146">
        <v>2022</v>
      </c>
      <c r="AM111" s="159" t="s">
        <v>43</v>
      </c>
      <c r="AN111" s="159"/>
      <c r="AO111" s="159"/>
      <c r="AP111" s="159"/>
      <c r="AQ111" s="159"/>
      <c r="AR111" s="159"/>
      <c r="AS111" s="159"/>
      <c r="AT111" s="159"/>
      <c r="AU111" s="159"/>
      <c r="AV111" s="159"/>
      <c r="AW111" s="47"/>
    </row>
    <row r="112" spans="1:49" s="23" customFormat="1" ht="34.5" customHeight="1" x14ac:dyDescent="0.25">
      <c r="A112" s="159">
        <v>7</v>
      </c>
      <c r="B112" s="146">
        <v>2227</v>
      </c>
      <c r="C112" s="47" t="s">
        <v>84</v>
      </c>
      <c r="D112" s="146" t="s">
        <v>287</v>
      </c>
      <c r="E112" s="159" t="s">
        <v>46</v>
      </c>
      <c r="F112" s="146">
        <v>24</v>
      </c>
      <c r="G112" s="49" t="s">
        <v>184</v>
      </c>
      <c r="H112" s="54" t="s">
        <v>172</v>
      </c>
      <c r="I112" s="54" t="s">
        <v>173</v>
      </c>
      <c r="J112" s="46">
        <v>1</v>
      </c>
      <c r="K112" s="46"/>
      <c r="L112" s="46"/>
      <c r="M112" s="159" t="s">
        <v>47</v>
      </c>
      <c r="N112" s="47" t="s">
        <v>209</v>
      </c>
      <c r="O112" s="47"/>
      <c r="P112" s="47"/>
      <c r="Q112" s="123">
        <f t="shared" ref="Q112" si="143">ROUND(R112/1.2,5)</f>
        <v>68.160049999999998</v>
      </c>
      <c r="R112" s="123">
        <v>81.792060000000006</v>
      </c>
      <c r="S112" s="153" t="s">
        <v>178</v>
      </c>
      <c r="T112" s="146" t="s">
        <v>84</v>
      </c>
      <c r="U112" s="146" t="s">
        <v>108</v>
      </c>
      <c r="V112" s="145">
        <v>44592</v>
      </c>
      <c r="W112" s="145">
        <f t="shared" ref="W112:W113" si="144">EOMONTH(V112+28,0)</f>
        <v>44620</v>
      </c>
      <c r="X112" s="49" t="s">
        <v>43</v>
      </c>
      <c r="Y112" s="49" t="s">
        <v>43</v>
      </c>
      <c r="Z112" s="49" t="s">
        <v>43</v>
      </c>
      <c r="AA112" s="49" t="s">
        <v>43</v>
      </c>
      <c r="AB112" s="47" t="str">
        <f t="shared" ref="AB112" si="145">G112</f>
        <v>Аренда с экипажем коммунальных машин для обслуживания канализационных и водопроводных сетей</v>
      </c>
      <c r="AC112" s="49" t="s">
        <v>39</v>
      </c>
      <c r="AD112" s="159">
        <v>796</v>
      </c>
      <c r="AE112" s="159" t="s">
        <v>40</v>
      </c>
      <c r="AF112" s="159">
        <v>1</v>
      </c>
      <c r="AG112" s="45">
        <v>97000000000</v>
      </c>
      <c r="AH112" s="47" t="s">
        <v>41</v>
      </c>
      <c r="AI112" s="103">
        <f t="shared" ref="AI112" si="146">EOMONTH(W112+28,0)</f>
        <v>44651</v>
      </c>
      <c r="AJ112" s="191">
        <f t="shared" ref="AJ112" si="147">AI112</f>
        <v>44651</v>
      </c>
      <c r="AK112" s="191">
        <v>44926</v>
      </c>
      <c r="AL112" s="146">
        <v>2022</v>
      </c>
      <c r="AM112" s="159" t="s">
        <v>43</v>
      </c>
      <c r="AN112" s="159"/>
      <c r="AO112" s="159"/>
      <c r="AP112" s="159"/>
      <c r="AQ112" s="159"/>
      <c r="AR112" s="159"/>
      <c r="AS112" s="159"/>
      <c r="AT112" s="159"/>
      <c r="AU112" s="159"/>
      <c r="AV112" s="159"/>
      <c r="AW112" s="47"/>
    </row>
    <row r="113" spans="1:248" s="22" customFormat="1" ht="34.5" customHeight="1" x14ac:dyDescent="0.25">
      <c r="A113" s="45">
        <v>7</v>
      </c>
      <c r="B113" s="146">
        <v>2227</v>
      </c>
      <c r="C113" s="45" t="s">
        <v>84</v>
      </c>
      <c r="D113" s="46" t="s">
        <v>106</v>
      </c>
      <c r="E113" s="45" t="s">
        <v>46</v>
      </c>
      <c r="F113" s="46">
        <v>25</v>
      </c>
      <c r="G113" s="49" t="s">
        <v>292</v>
      </c>
      <c r="H113" s="54" t="s">
        <v>172</v>
      </c>
      <c r="I113" s="54" t="s">
        <v>173</v>
      </c>
      <c r="J113" s="46">
        <v>1</v>
      </c>
      <c r="K113" s="46"/>
      <c r="L113" s="46"/>
      <c r="M113" s="45" t="s">
        <v>47</v>
      </c>
      <c r="N113" s="47" t="s">
        <v>209</v>
      </c>
      <c r="O113" s="49"/>
      <c r="P113" s="49"/>
      <c r="Q113" s="123">
        <f t="shared" si="114"/>
        <v>67.456100000000006</v>
      </c>
      <c r="R113" s="113">
        <v>80.947320000000005</v>
      </c>
      <c r="S113" s="153" t="s">
        <v>178</v>
      </c>
      <c r="T113" s="146" t="s">
        <v>84</v>
      </c>
      <c r="U113" s="148" t="s">
        <v>108</v>
      </c>
      <c r="V113" s="105">
        <v>44592</v>
      </c>
      <c r="W113" s="145">
        <f t="shared" si="144"/>
        <v>44620</v>
      </c>
      <c r="X113" s="49" t="s">
        <v>43</v>
      </c>
      <c r="Y113" s="49" t="s">
        <v>43</v>
      </c>
      <c r="Z113" s="49" t="s">
        <v>43</v>
      </c>
      <c r="AA113" s="49" t="s">
        <v>43</v>
      </c>
      <c r="AB113" s="47" t="str">
        <f t="shared" si="115"/>
        <v>Оказание услуг по эвакуации транспортных средств</v>
      </c>
      <c r="AC113" s="49" t="s">
        <v>39</v>
      </c>
      <c r="AD113" s="47">
        <v>796</v>
      </c>
      <c r="AE113" s="47" t="s">
        <v>40</v>
      </c>
      <c r="AF113" s="45">
        <v>1</v>
      </c>
      <c r="AG113" s="45">
        <v>97000000000</v>
      </c>
      <c r="AH113" s="49" t="s">
        <v>41</v>
      </c>
      <c r="AI113" s="103">
        <f t="shared" ref="AI113" si="148">EOMONTH(W113+28,0)</f>
        <v>44651</v>
      </c>
      <c r="AJ113" s="145">
        <f t="shared" ref="AJ113" si="149">AI113</f>
        <v>44651</v>
      </c>
      <c r="AK113" s="145">
        <v>44926</v>
      </c>
      <c r="AL113" s="46">
        <v>2022</v>
      </c>
      <c r="AM113" s="125" t="s">
        <v>43</v>
      </c>
      <c r="AN113" s="47"/>
      <c r="AO113" s="47"/>
      <c r="AP113" s="47"/>
      <c r="AQ113" s="47"/>
      <c r="AR113" s="47"/>
      <c r="AS113" s="47"/>
      <c r="AT113" s="47"/>
      <c r="AU113" s="47"/>
      <c r="AV113" s="47"/>
      <c r="AW113" s="180"/>
    </row>
    <row r="114" spans="1:248" s="22" customFormat="1" ht="31.5" customHeight="1" x14ac:dyDescent="0.25">
      <c r="A114" s="45">
        <v>7</v>
      </c>
      <c r="B114" s="146">
        <v>2227</v>
      </c>
      <c r="C114" s="45" t="s">
        <v>84</v>
      </c>
      <c r="D114" s="46" t="s">
        <v>106</v>
      </c>
      <c r="E114" s="45" t="s">
        <v>46</v>
      </c>
      <c r="F114" s="46">
        <v>26</v>
      </c>
      <c r="G114" s="194" t="s">
        <v>294</v>
      </c>
      <c r="H114" s="195" t="s">
        <v>293</v>
      </c>
      <c r="I114" s="195" t="s">
        <v>293</v>
      </c>
      <c r="J114" s="46">
        <v>1</v>
      </c>
      <c r="K114" s="46"/>
      <c r="L114" s="46"/>
      <c r="M114" s="45" t="s">
        <v>47</v>
      </c>
      <c r="N114" s="47" t="s">
        <v>209</v>
      </c>
      <c r="O114" s="49"/>
      <c r="P114" s="49"/>
      <c r="Q114" s="123">
        <f t="shared" ref="Q114" si="150">ROUND(R114/1.2,5)</f>
        <v>83.324259999999995</v>
      </c>
      <c r="R114" s="113">
        <v>99.989109999999997</v>
      </c>
      <c r="S114" s="153" t="s">
        <v>178</v>
      </c>
      <c r="T114" s="146" t="s">
        <v>84</v>
      </c>
      <c r="U114" s="148" t="s">
        <v>108</v>
      </c>
      <c r="V114" s="105">
        <v>44620</v>
      </c>
      <c r="W114" s="145">
        <f t="shared" ref="W114" si="151">EOMONTH(V114+28,0)</f>
        <v>44651</v>
      </c>
      <c r="X114" s="49" t="s">
        <v>43</v>
      </c>
      <c r="Y114" s="49" t="s">
        <v>43</v>
      </c>
      <c r="Z114" s="49" t="s">
        <v>43</v>
      </c>
      <c r="AA114" s="49" t="s">
        <v>43</v>
      </c>
      <c r="AB114" s="47" t="str">
        <f t="shared" ref="AB114" si="152">G114</f>
        <v>Аренда комфортабельного автобуса с экипажем</v>
      </c>
      <c r="AC114" s="49" t="s">
        <v>39</v>
      </c>
      <c r="AD114" s="47">
        <v>796</v>
      </c>
      <c r="AE114" s="47" t="s">
        <v>40</v>
      </c>
      <c r="AF114" s="45">
        <v>1</v>
      </c>
      <c r="AG114" s="45">
        <v>97000000000</v>
      </c>
      <c r="AH114" s="49" t="s">
        <v>41</v>
      </c>
      <c r="AI114" s="103">
        <f t="shared" ref="AI114" si="153">EOMONTH(W114+28,0)</f>
        <v>44681</v>
      </c>
      <c r="AJ114" s="145">
        <f t="shared" ref="AJ114" si="154">AI114</f>
        <v>44681</v>
      </c>
      <c r="AK114" s="145">
        <v>44926</v>
      </c>
      <c r="AL114" s="46">
        <v>2022</v>
      </c>
      <c r="AM114" s="125" t="s">
        <v>43</v>
      </c>
      <c r="AN114" s="47"/>
      <c r="AO114" s="47"/>
      <c r="AP114" s="47"/>
      <c r="AQ114" s="47"/>
      <c r="AR114" s="47"/>
      <c r="AS114" s="47"/>
      <c r="AT114" s="47"/>
      <c r="AU114" s="47"/>
      <c r="AV114" s="47"/>
      <c r="AW114" s="180"/>
    </row>
    <row r="115" spans="1:248" s="22" customFormat="1" ht="42" customHeight="1" x14ac:dyDescent="0.25">
      <c r="A115" s="159">
        <v>7</v>
      </c>
      <c r="B115" s="146">
        <v>2227</v>
      </c>
      <c r="C115" s="47" t="s">
        <v>84</v>
      </c>
      <c r="D115" s="146" t="s">
        <v>45</v>
      </c>
      <c r="E115" s="159" t="s">
        <v>46</v>
      </c>
      <c r="F115" s="146">
        <v>27</v>
      </c>
      <c r="G115" s="47" t="s">
        <v>122</v>
      </c>
      <c r="H115" s="54" t="s">
        <v>77</v>
      </c>
      <c r="I115" s="54" t="s">
        <v>79</v>
      </c>
      <c r="J115" s="46">
        <v>1</v>
      </c>
      <c r="K115" s="46"/>
      <c r="L115" s="46"/>
      <c r="M115" s="159" t="s">
        <v>47</v>
      </c>
      <c r="N115" s="49" t="s">
        <v>121</v>
      </c>
      <c r="O115" s="49"/>
      <c r="P115" s="49"/>
      <c r="Q115" s="123">
        <f>R115</f>
        <v>18</v>
      </c>
      <c r="R115" s="123">
        <v>18</v>
      </c>
      <c r="S115" s="153" t="s">
        <v>203</v>
      </c>
      <c r="T115" s="146" t="s">
        <v>84</v>
      </c>
      <c r="U115" s="148" t="s">
        <v>107</v>
      </c>
      <c r="V115" s="145">
        <v>44681</v>
      </c>
      <c r="W115" s="145">
        <f>EOMONTH(V115+28,0)</f>
        <v>44712</v>
      </c>
      <c r="X115" s="49" t="s">
        <v>43</v>
      </c>
      <c r="Y115" s="49" t="s">
        <v>43</v>
      </c>
      <c r="Z115" s="49" t="s">
        <v>43</v>
      </c>
      <c r="AA115" s="49" t="s">
        <v>43</v>
      </c>
      <c r="AB115" s="47" t="str">
        <f>G115</f>
        <v>Обязательное страхование гражданской ответственности владельца опасного объекта за причинение вреда в результате аварии на опасном объекте</v>
      </c>
      <c r="AC115" s="49" t="s">
        <v>39</v>
      </c>
      <c r="AD115" s="159">
        <v>796</v>
      </c>
      <c r="AE115" s="159" t="s">
        <v>40</v>
      </c>
      <c r="AF115" s="159">
        <v>1</v>
      </c>
      <c r="AG115" s="45">
        <v>97000000000</v>
      </c>
      <c r="AH115" s="47" t="s">
        <v>41</v>
      </c>
      <c r="AI115" s="103">
        <f>EOMONTH(W115+28,0)</f>
        <v>44742</v>
      </c>
      <c r="AJ115" s="145">
        <v>44743</v>
      </c>
      <c r="AK115" s="145">
        <v>45107</v>
      </c>
      <c r="AL115" s="146">
        <v>2022</v>
      </c>
      <c r="AM115" s="196" t="s">
        <v>43</v>
      </c>
      <c r="AN115" s="125"/>
      <c r="AO115" s="125"/>
      <c r="AP115" s="125"/>
      <c r="AQ115" s="125"/>
      <c r="AR115" s="125"/>
      <c r="AS115" s="125"/>
      <c r="AT115" s="125"/>
      <c r="AU115" s="125"/>
      <c r="AV115" s="125"/>
      <c r="AW115" s="47" t="s">
        <v>110</v>
      </c>
    </row>
    <row r="116" spans="1:248" s="198" customFormat="1" ht="41.25" customHeight="1" x14ac:dyDescent="0.25">
      <c r="A116" s="49">
        <v>7</v>
      </c>
      <c r="B116" s="146">
        <v>2227</v>
      </c>
      <c r="C116" s="49" t="s">
        <v>84</v>
      </c>
      <c r="D116" s="146" t="s">
        <v>45</v>
      </c>
      <c r="E116" s="159" t="s">
        <v>46</v>
      </c>
      <c r="F116" s="146">
        <v>28</v>
      </c>
      <c r="G116" s="47" t="s">
        <v>99</v>
      </c>
      <c r="H116" s="171" t="s">
        <v>101</v>
      </c>
      <c r="I116" s="171" t="s">
        <v>100</v>
      </c>
      <c r="J116" s="146">
        <v>1</v>
      </c>
      <c r="K116" s="146"/>
      <c r="L116" s="146"/>
      <c r="M116" s="159" t="s">
        <v>47</v>
      </c>
      <c r="N116" s="47" t="s">
        <v>209</v>
      </c>
      <c r="O116" s="47"/>
      <c r="P116" s="47"/>
      <c r="Q116" s="150">
        <f t="shared" ref="Q116" si="155">ROUND(R116/1.2,5)</f>
        <v>70.708320000000001</v>
      </c>
      <c r="R116" s="123">
        <v>84.849980000000002</v>
      </c>
      <c r="S116" s="153" t="s">
        <v>178</v>
      </c>
      <c r="T116" s="146" t="s">
        <v>84</v>
      </c>
      <c r="U116" s="146" t="s">
        <v>108</v>
      </c>
      <c r="V116" s="145">
        <v>44592</v>
      </c>
      <c r="W116" s="145">
        <f>EOMONTH(V116+28,0)</f>
        <v>44620</v>
      </c>
      <c r="X116" s="49" t="s">
        <v>43</v>
      </c>
      <c r="Y116" s="49" t="s">
        <v>43</v>
      </c>
      <c r="Z116" s="49" t="s">
        <v>43</v>
      </c>
      <c r="AA116" s="49" t="s">
        <v>43</v>
      </c>
      <c r="AB116" s="47" t="str">
        <f>G116</f>
        <v>Оказание услуг по поверке (калибровке) средств измерений</v>
      </c>
      <c r="AC116" s="49" t="s">
        <v>39</v>
      </c>
      <c r="AD116" s="159">
        <v>796</v>
      </c>
      <c r="AE116" s="159" t="s">
        <v>40</v>
      </c>
      <c r="AF116" s="159">
        <v>1</v>
      </c>
      <c r="AG116" s="45">
        <v>97000000000</v>
      </c>
      <c r="AH116" s="49" t="s">
        <v>41</v>
      </c>
      <c r="AI116" s="103">
        <f>EOMONTH(W116+28,0)</f>
        <v>44651</v>
      </c>
      <c r="AJ116" s="145">
        <f>AI116</f>
        <v>44651</v>
      </c>
      <c r="AK116" s="145">
        <v>44926</v>
      </c>
      <c r="AL116" s="146">
        <v>2022</v>
      </c>
      <c r="AM116" s="159" t="s">
        <v>43</v>
      </c>
      <c r="AN116" s="196"/>
      <c r="AO116" s="196"/>
      <c r="AP116" s="196"/>
      <c r="AQ116" s="196"/>
      <c r="AR116" s="196"/>
      <c r="AS116" s="196"/>
      <c r="AT116" s="196"/>
      <c r="AU116" s="196"/>
      <c r="AV116" s="196"/>
      <c r="AW116" s="197"/>
    </row>
    <row r="117" spans="1:248" s="23" customFormat="1" ht="34.5" customHeight="1" x14ac:dyDescent="0.25">
      <c r="A117" s="47">
        <v>7</v>
      </c>
      <c r="B117" s="146">
        <v>2227</v>
      </c>
      <c r="C117" s="47" t="s">
        <v>84</v>
      </c>
      <c r="D117" s="148" t="s">
        <v>56</v>
      </c>
      <c r="E117" s="47" t="s">
        <v>46</v>
      </c>
      <c r="F117" s="146">
        <v>29</v>
      </c>
      <c r="G117" s="47" t="s">
        <v>170</v>
      </c>
      <c r="H117" s="147" t="s">
        <v>78</v>
      </c>
      <c r="I117" s="147" t="s">
        <v>78</v>
      </c>
      <c r="J117" s="46">
        <v>1</v>
      </c>
      <c r="K117" s="46"/>
      <c r="L117" s="46"/>
      <c r="M117" s="47" t="s">
        <v>47</v>
      </c>
      <c r="N117" s="47" t="s">
        <v>209</v>
      </c>
      <c r="O117" s="47"/>
      <c r="P117" s="47"/>
      <c r="Q117" s="123">
        <f t="shared" ref="Q117" si="156">R117</f>
        <v>99.64</v>
      </c>
      <c r="R117" s="123">
        <v>99.64</v>
      </c>
      <c r="S117" s="153" t="s">
        <v>178</v>
      </c>
      <c r="T117" s="146" t="s">
        <v>84</v>
      </c>
      <c r="U117" s="146" t="s">
        <v>108</v>
      </c>
      <c r="V117" s="151">
        <v>44592</v>
      </c>
      <c r="W117" s="145">
        <f>EOMONTH(V117+28,0)</f>
        <v>44620</v>
      </c>
      <c r="X117" s="49" t="s">
        <v>43</v>
      </c>
      <c r="Y117" s="49" t="s">
        <v>43</v>
      </c>
      <c r="Z117" s="49" t="s">
        <v>43</v>
      </c>
      <c r="AA117" s="49" t="s">
        <v>43</v>
      </c>
      <c r="AB117" s="47" t="str">
        <f t="shared" ref="AB117:AB118" si="157">G117</f>
        <v>Оказание услуг по проведению периодического медицинского осмотра</v>
      </c>
      <c r="AC117" s="49" t="s">
        <v>39</v>
      </c>
      <c r="AD117" s="159">
        <v>796</v>
      </c>
      <c r="AE117" s="159" t="s">
        <v>40</v>
      </c>
      <c r="AF117" s="159">
        <v>1</v>
      </c>
      <c r="AG117" s="45">
        <v>97000000000</v>
      </c>
      <c r="AH117" s="47" t="s">
        <v>41</v>
      </c>
      <c r="AI117" s="103">
        <f>EOMONTH(W117+28,0)</f>
        <v>44651</v>
      </c>
      <c r="AJ117" s="145">
        <f>AI117</f>
        <v>44651</v>
      </c>
      <c r="AK117" s="151">
        <f>AJ117+60</f>
        <v>44711</v>
      </c>
      <c r="AL117" s="146">
        <v>2022</v>
      </c>
      <c r="AM117" s="47" t="s">
        <v>43</v>
      </c>
      <c r="AN117" s="49"/>
      <c r="AO117" s="49"/>
      <c r="AP117" s="49"/>
      <c r="AQ117" s="49"/>
      <c r="AR117" s="49"/>
      <c r="AS117" s="49"/>
      <c r="AT117" s="49"/>
      <c r="AU117" s="49"/>
      <c r="AV117" s="49"/>
      <c r="AW117" s="180" t="s">
        <v>171</v>
      </c>
      <c r="AX117" s="124"/>
      <c r="AY117" s="124"/>
      <c r="AZ117" s="124"/>
      <c r="BA117" s="124"/>
      <c r="BB117" s="124"/>
      <c r="BC117" s="124"/>
      <c r="BD117" s="124"/>
      <c r="BE117" s="124"/>
      <c r="BF117" s="124"/>
      <c r="BG117" s="124"/>
      <c r="BH117" s="124"/>
      <c r="BI117" s="124"/>
      <c r="BJ117" s="124"/>
      <c r="BK117" s="124"/>
      <c r="BL117" s="124"/>
      <c r="BM117" s="124"/>
      <c r="BN117" s="124"/>
      <c r="BO117" s="124"/>
      <c r="BP117" s="124"/>
      <c r="BQ117" s="124"/>
      <c r="BR117" s="124"/>
      <c r="BS117" s="124"/>
      <c r="BT117" s="124"/>
      <c r="BU117" s="124"/>
      <c r="BV117" s="124"/>
      <c r="BW117" s="124"/>
      <c r="BX117" s="124"/>
      <c r="BY117" s="124"/>
      <c r="BZ117" s="124"/>
      <c r="CA117" s="124"/>
      <c r="CB117" s="124"/>
      <c r="CC117" s="124"/>
      <c r="CD117" s="124"/>
      <c r="CE117" s="124"/>
      <c r="CF117" s="124"/>
      <c r="CG117" s="124"/>
      <c r="CH117" s="124"/>
      <c r="CI117" s="124"/>
      <c r="CJ117" s="124"/>
      <c r="CK117" s="124"/>
      <c r="CL117" s="124"/>
      <c r="CM117" s="124"/>
      <c r="CN117" s="124"/>
      <c r="CO117" s="124"/>
      <c r="CP117" s="124"/>
      <c r="CQ117" s="124"/>
      <c r="CR117" s="124"/>
      <c r="CS117" s="124"/>
      <c r="CT117" s="124"/>
      <c r="CU117" s="124"/>
      <c r="CV117" s="124"/>
      <c r="CW117" s="124"/>
      <c r="CX117" s="124"/>
      <c r="CY117" s="124"/>
      <c r="CZ117" s="124"/>
      <c r="DA117" s="124"/>
      <c r="DB117" s="124"/>
      <c r="DC117" s="124"/>
      <c r="DD117" s="124"/>
      <c r="DE117" s="124"/>
      <c r="DF117" s="124"/>
      <c r="DG117" s="124"/>
      <c r="DH117" s="124"/>
      <c r="DI117" s="124"/>
      <c r="DJ117" s="124"/>
      <c r="DK117" s="124"/>
      <c r="DL117" s="124"/>
      <c r="DM117" s="124"/>
      <c r="DN117" s="124"/>
      <c r="DO117" s="124"/>
      <c r="DP117" s="124"/>
      <c r="DQ117" s="124"/>
      <c r="DR117" s="124"/>
      <c r="DS117" s="124"/>
      <c r="DT117" s="124"/>
      <c r="DU117" s="124"/>
      <c r="DV117" s="124"/>
      <c r="DW117" s="124"/>
      <c r="DX117" s="124"/>
      <c r="DY117" s="124"/>
      <c r="DZ117" s="124"/>
      <c r="EA117" s="124"/>
      <c r="EB117" s="124"/>
      <c r="EC117" s="124"/>
      <c r="ED117" s="124"/>
      <c r="EE117" s="124"/>
      <c r="EF117" s="124"/>
      <c r="EG117" s="124"/>
      <c r="EH117" s="124"/>
      <c r="EI117" s="124"/>
      <c r="EJ117" s="124"/>
      <c r="EK117" s="124"/>
      <c r="EL117" s="124"/>
      <c r="EM117" s="124"/>
      <c r="EN117" s="124"/>
      <c r="EO117" s="124"/>
      <c r="EP117" s="124"/>
      <c r="EQ117" s="124"/>
      <c r="ER117" s="124"/>
      <c r="ES117" s="124"/>
      <c r="ET117" s="124"/>
      <c r="EU117" s="124"/>
      <c r="EV117" s="124"/>
      <c r="EW117" s="124"/>
      <c r="EX117" s="124"/>
      <c r="EY117" s="124"/>
      <c r="EZ117" s="124"/>
      <c r="FA117" s="124"/>
      <c r="FB117" s="124"/>
      <c r="FC117" s="124"/>
      <c r="FD117" s="124"/>
      <c r="FE117" s="124"/>
      <c r="FF117" s="124"/>
      <c r="FG117" s="124"/>
      <c r="FH117" s="124"/>
      <c r="FI117" s="124"/>
      <c r="FJ117" s="124"/>
      <c r="FK117" s="124"/>
      <c r="FL117" s="124"/>
      <c r="FM117" s="124"/>
      <c r="FN117" s="124"/>
      <c r="FO117" s="124"/>
      <c r="FP117" s="124"/>
      <c r="FQ117" s="124"/>
      <c r="FR117" s="124"/>
      <c r="FS117" s="124"/>
      <c r="FT117" s="124"/>
      <c r="FU117" s="124"/>
      <c r="FV117" s="124"/>
      <c r="FW117" s="124"/>
      <c r="FX117" s="124"/>
      <c r="FY117" s="124"/>
      <c r="FZ117" s="124"/>
      <c r="GA117" s="124"/>
      <c r="GB117" s="124"/>
      <c r="GC117" s="124"/>
      <c r="GD117" s="124"/>
      <c r="GE117" s="124"/>
      <c r="GF117" s="124"/>
      <c r="GG117" s="124"/>
      <c r="GH117" s="124"/>
      <c r="GI117" s="124"/>
      <c r="GJ117" s="124"/>
      <c r="GK117" s="124"/>
      <c r="GL117" s="124"/>
      <c r="GM117" s="124"/>
      <c r="GN117" s="124"/>
      <c r="GO117" s="124"/>
      <c r="GP117" s="124"/>
      <c r="GQ117" s="124"/>
      <c r="GR117" s="124"/>
      <c r="GS117" s="124"/>
      <c r="GT117" s="124"/>
      <c r="GU117" s="124"/>
      <c r="GV117" s="124"/>
      <c r="GW117" s="124"/>
      <c r="GX117" s="124"/>
      <c r="GY117" s="124"/>
      <c r="GZ117" s="124"/>
      <c r="HA117" s="124"/>
      <c r="HB117" s="124"/>
      <c r="HC117" s="124"/>
      <c r="HD117" s="124"/>
      <c r="HE117" s="124"/>
      <c r="HF117" s="124"/>
      <c r="HG117" s="124"/>
      <c r="HH117" s="124"/>
      <c r="HI117" s="124"/>
      <c r="HJ117" s="124"/>
      <c r="HK117" s="124"/>
      <c r="HL117" s="124"/>
      <c r="HM117" s="124"/>
      <c r="HN117" s="124"/>
      <c r="HO117" s="124"/>
      <c r="HP117" s="124"/>
      <c r="HQ117" s="124"/>
      <c r="HR117" s="124"/>
      <c r="HS117" s="124"/>
      <c r="HT117" s="124"/>
      <c r="HU117" s="124"/>
      <c r="HV117" s="124"/>
      <c r="HW117" s="124"/>
      <c r="HX117" s="124"/>
      <c r="HY117" s="124"/>
      <c r="HZ117" s="124"/>
      <c r="IA117" s="124"/>
      <c r="IB117" s="124"/>
      <c r="IC117" s="124"/>
      <c r="ID117" s="124"/>
      <c r="IE117" s="124"/>
      <c r="IF117" s="124"/>
      <c r="IG117" s="124"/>
      <c r="IH117" s="124"/>
      <c r="II117" s="124"/>
      <c r="IJ117" s="124"/>
      <c r="IK117" s="124"/>
      <c r="IL117" s="124"/>
      <c r="IM117" s="124"/>
      <c r="IN117" s="124"/>
    </row>
    <row r="118" spans="1:248" s="22" customFormat="1" ht="31.5" customHeight="1" x14ac:dyDescent="0.25">
      <c r="A118" s="45">
        <v>7</v>
      </c>
      <c r="B118" s="146">
        <v>2227</v>
      </c>
      <c r="C118" s="45" t="s">
        <v>84</v>
      </c>
      <c r="D118" s="46" t="s">
        <v>57</v>
      </c>
      <c r="E118" s="45" t="s">
        <v>55</v>
      </c>
      <c r="F118" s="46">
        <v>30</v>
      </c>
      <c r="G118" s="47" t="s">
        <v>302</v>
      </c>
      <c r="H118" s="54" t="s">
        <v>303</v>
      </c>
      <c r="I118" s="54" t="s">
        <v>304</v>
      </c>
      <c r="J118" s="46">
        <v>1</v>
      </c>
      <c r="K118" s="46"/>
      <c r="L118" s="46"/>
      <c r="M118" s="45" t="s">
        <v>47</v>
      </c>
      <c r="N118" s="47" t="s">
        <v>209</v>
      </c>
      <c r="O118" s="49"/>
      <c r="P118" s="49"/>
      <c r="Q118" s="123">
        <f t="shared" ref="Q118" si="158">ROUND(R118/1.2,5)</f>
        <v>51.047800000000002</v>
      </c>
      <c r="R118" s="113">
        <v>61.257359999999998</v>
      </c>
      <c r="S118" s="153" t="s">
        <v>178</v>
      </c>
      <c r="T118" s="146" t="s">
        <v>84</v>
      </c>
      <c r="U118" s="148" t="s">
        <v>108</v>
      </c>
      <c r="V118" s="105">
        <v>44592</v>
      </c>
      <c r="W118" s="145">
        <f t="shared" ref="W118" si="159">EOMONTH(V118+28,0)</f>
        <v>44620</v>
      </c>
      <c r="X118" s="49" t="s">
        <v>43</v>
      </c>
      <c r="Y118" s="49" t="s">
        <v>43</v>
      </c>
      <c r="Z118" s="49" t="s">
        <v>43</v>
      </c>
      <c r="AA118" s="49" t="s">
        <v>43</v>
      </c>
      <c r="AB118" s="47" t="str">
        <f t="shared" si="157"/>
        <v>Поставка канцелярских товаров</v>
      </c>
      <c r="AC118" s="49" t="s">
        <v>39</v>
      </c>
      <c r="AD118" s="159">
        <v>876</v>
      </c>
      <c r="AE118" s="159" t="s">
        <v>123</v>
      </c>
      <c r="AF118" s="159">
        <v>1</v>
      </c>
      <c r="AG118" s="45">
        <v>97000000000</v>
      </c>
      <c r="AH118" s="49" t="s">
        <v>41</v>
      </c>
      <c r="AI118" s="103">
        <f t="shared" ref="AI118:AI120" si="160">EOMONTH(W118+28,0)</f>
        <v>44651</v>
      </c>
      <c r="AJ118" s="145">
        <f t="shared" ref="AJ118" si="161">AI118</f>
        <v>44651</v>
      </c>
      <c r="AK118" s="145">
        <v>44926</v>
      </c>
      <c r="AL118" s="46">
        <v>2022</v>
      </c>
      <c r="AM118" s="45" t="s">
        <v>43</v>
      </c>
      <c r="AN118" s="47"/>
      <c r="AO118" s="47"/>
      <c r="AP118" s="47"/>
      <c r="AQ118" s="47"/>
      <c r="AR118" s="47"/>
      <c r="AS118" s="47"/>
      <c r="AT118" s="47"/>
      <c r="AU118" s="47"/>
      <c r="AV118" s="47"/>
      <c r="AW118" s="180"/>
    </row>
    <row r="119" spans="1:248" s="23" customFormat="1" ht="33.75" customHeight="1" x14ac:dyDescent="0.25">
      <c r="A119" s="159">
        <v>7</v>
      </c>
      <c r="B119" s="46">
        <v>2227</v>
      </c>
      <c r="C119" s="47" t="s">
        <v>84</v>
      </c>
      <c r="D119" s="146" t="s">
        <v>45</v>
      </c>
      <c r="E119" s="159" t="s">
        <v>55</v>
      </c>
      <c r="F119" s="146">
        <v>31</v>
      </c>
      <c r="G119" s="47" t="s">
        <v>311</v>
      </c>
      <c r="H119" s="54" t="s">
        <v>312</v>
      </c>
      <c r="I119" s="54" t="s">
        <v>313</v>
      </c>
      <c r="J119" s="46">
        <v>1</v>
      </c>
      <c r="K119" s="46"/>
      <c r="L119" s="46"/>
      <c r="M119" s="159" t="s">
        <v>47</v>
      </c>
      <c r="N119" s="47" t="s">
        <v>209</v>
      </c>
      <c r="O119" s="47"/>
      <c r="P119" s="47"/>
      <c r="Q119" s="161">
        <f>ROUND(R119/1.2,5)</f>
        <v>48.6312</v>
      </c>
      <c r="R119" s="161">
        <v>58.357439999999997</v>
      </c>
      <c r="S119" s="153" t="s">
        <v>178</v>
      </c>
      <c r="T119" s="146" t="s">
        <v>84</v>
      </c>
      <c r="U119" s="146" t="s">
        <v>108</v>
      </c>
      <c r="V119" s="145">
        <v>44834</v>
      </c>
      <c r="W119" s="145">
        <f>EOMONTH(V119+28,0)</f>
        <v>44865</v>
      </c>
      <c r="X119" s="49" t="s">
        <v>43</v>
      </c>
      <c r="Y119" s="49" t="s">
        <v>43</v>
      </c>
      <c r="Z119" s="49" t="s">
        <v>43</v>
      </c>
      <c r="AA119" s="49" t="s">
        <v>43</v>
      </c>
      <c r="AB119" s="47" t="str">
        <f>G119</f>
        <v xml:space="preserve"> Поставка периодических изданий</v>
      </c>
      <c r="AC119" s="49" t="s">
        <v>39</v>
      </c>
      <c r="AD119" s="159">
        <v>876</v>
      </c>
      <c r="AE119" s="159" t="s">
        <v>123</v>
      </c>
      <c r="AF119" s="159">
        <v>1</v>
      </c>
      <c r="AG119" s="45">
        <v>97000000000</v>
      </c>
      <c r="AH119" s="47" t="s">
        <v>41</v>
      </c>
      <c r="AI119" s="103">
        <f t="shared" si="160"/>
        <v>44895</v>
      </c>
      <c r="AJ119" s="191">
        <v>44927</v>
      </c>
      <c r="AK119" s="191">
        <v>45291</v>
      </c>
      <c r="AL119" s="146">
        <v>2023</v>
      </c>
      <c r="AM119" s="159" t="s">
        <v>43</v>
      </c>
      <c r="AN119" s="49"/>
      <c r="AO119" s="49"/>
      <c r="AP119" s="49"/>
      <c r="AQ119" s="49"/>
      <c r="AR119" s="49"/>
      <c r="AS119" s="49"/>
      <c r="AT119" s="49"/>
      <c r="AU119" s="49"/>
      <c r="AV119" s="49"/>
      <c r="AW119" s="180"/>
      <c r="AX119" s="124"/>
      <c r="AY119" s="124"/>
      <c r="AZ119" s="124"/>
      <c r="BA119" s="124"/>
      <c r="BB119" s="124"/>
      <c r="BC119" s="124"/>
      <c r="BD119" s="124"/>
      <c r="BE119" s="124"/>
      <c r="BF119" s="124"/>
      <c r="BG119" s="124"/>
      <c r="BH119" s="124"/>
      <c r="BI119" s="124"/>
      <c r="BJ119" s="124"/>
      <c r="BK119" s="124"/>
      <c r="BL119" s="124"/>
      <c r="BM119" s="124"/>
      <c r="BN119" s="124"/>
      <c r="BO119" s="124"/>
      <c r="BP119" s="124"/>
      <c r="BQ119" s="124"/>
      <c r="BR119" s="124"/>
      <c r="BS119" s="124"/>
      <c r="BT119" s="124"/>
      <c r="BU119" s="124"/>
      <c r="BV119" s="124"/>
      <c r="BW119" s="124"/>
      <c r="BX119" s="124"/>
      <c r="BY119" s="124"/>
      <c r="BZ119" s="124"/>
      <c r="CA119" s="124"/>
      <c r="CB119" s="124"/>
      <c r="CC119" s="124"/>
      <c r="CD119" s="124"/>
      <c r="CE119" s="124"/>
      <c r="CF119" s="124"/>
      <c r="CG119" s="124"/>
      <c r="CH119" s="124"/>
      <c r="CI119" s="124"/>
      <c r="CJ119" s="124"/>
      <c r="CK119" s="124"/>
      <c r="CL119" s="124"/>
      <c r="CM119" s="124"/>
      <c r="CN119" s="124"/>
      <c r="CO119" s="124"/>
      <c r="CP119" s="124"/>
      <c r="CQ119" s="124"/>
      <c r="CR119" s="124"/>
      <c r="CS119" s="124"/>
      <c r="CT119" s="124"/>
      <c r="CU119" s="124"/>
      <c r="CV119" s="124"/>
      <c r="CW119" s="124"/>
      <c r="CX119" s="124"/>
      <c r="CY119" s="124"/>
      <c r="CZ119" s="124"/>
      <c r="DA119" s="124"/>
      <c r="DB119" s="124"/>
      <c r="DC119" s="124"/>
      <c r="DD119" s="124"/>
      <c r="DE119" s="124"/>
      <c r="DF119" s="124"/>
      <c r="DG119" s="124"/>
      <c r="DH119" s="124"/>
      <c r="DI119" s="124"/>
      <c r="DJ119" s="124"/>
      <c r="DK119" s="124"/>
      <c r="DL119" s="124"/>
      <c r="DM119" s="124"/>
      <c r="DN119" s="124"/>
      <c r="DO119" s="124"/>
      <c r="DP119" s="124"/>
      <c r="DQ119" s="124"/>
      <c r="DR119" s="124"/>
      <c r="DS119" s="124"/>
      <c r="DT119" s="124"/>
      <c r="DU119" s="124"/>
      <c r="DV119" s="124"/>
      <c r="DW119" s="124"/>
      <c r="DX119" s="124"/>
      <c r="DY119" s="124"/>
      <c r="DZ119" s="124"/>
      <c r="EA119" s="124"/>
      <c r="EB119" s="124"/>
      <c r="EC119" s="124"/>
      <c r="ED119" s="124"/>
      <c r="EE119" s="124"/>
      <c r="EF119" s="124"/>
      <c r="EG119" s="124"/>
      <c r="EH119" s="124"/>
      <c r="EI119" s="124"/>
      <c r="EJ119" s="124"/>
      <c r="EK119" s="124"/>
      <c r="EL119" s="124"/>
      <c r="EM119" s="124"/>
      <c r="EN119" s="124"/>
      <c r="EO119" s="124"/>
      <c r="EP119" s="124"/>
      <c r="EQ119" s="124"/>
      <c r="ER119" s="124"/>
      <c r="ES119" s="124"/>
      <c r="ET119" s="124"/>
      <c r="EU119" s="124"/>
      <c r="EV119" s="124"/>
      <c r="EW119" s="124"/>
      <c r="EX119" s="124"/>
      <c r="EY119" s="124"/>
      <c r="EZ119" s="124"/>
      <c r="FA119" s="124"/>
      <c r="FB119" s="124"/>
      <c r="FC119" s="124"/>
      <c r="FD119" s="124"/>
      <c r="FE119" s="124"/>
      <c r="FF119" s="124"/>
      <c r="FG119" s="124"/>
      <c r="FH119" s="124"/>
      <c r="FI119" s="124"/>
      <c r="FJ119" s="124"/>
      <c r="FK119" s="124"/>
      <c r="FL119" s="124"/>
      <c r="FM119" s="124"/>
      <c r="FN119" s="124"/>
      <c r="FO119" s="124"/>
      <c r="FP119" s="124"/>
      <c r="FQ119" s="124"/>
      <c r="FR119" s="124"/>
      <c r="FS119" s="124"/>
      <c r="FT119" s="124"/>
      <c r="FU119" s="124"/>
      <c r="FV119" s="124"/>
      <c r="FW119" s="124"/>
      <c r="FX119" s="124"/>
      <c r="FY119" s="124"/>
      <c r="FZ119" s="124"/>
      <c r="GA119" s="124"/>
      <c r="GB119" s="124"/>
      <c r="GC119" s="124"/>
      <c r="GD119" s="124"/>
      <c r="GE119" s="124"/>
      <c r="GF119" s="124"/>
      <c r="GG119" s="124"/>
      <c r="GH119" s="124"/>
      <c r="GI119" s="124"/>
      <c r="GJ119" s="124"/>
      <c r="GK119" s="124"/>
      <c r="GL119" s="124"/>
      <c r="GM119" s="124"/>
      <c r="GN119" s="124"/>
      <c r="GO119" s="124"/>
      <c r="GP119" s="124"/>
      <c r="GQ119" s="124"/>
      <c r="GR119" s="124"/>
      <c r="GS119" s="124"/>
      <c r="GT119" s="124"/>
      <c r="GU119" s="124"/>
      <c r="GV119" s="124"/>
      <c r="GW119" s="124"/>
      <c r="GX119" s="124"/>
      <c r="GY119" s="124"/>
      <c r="GZ119" s="124"/>
      <c r="HA119" s="124"/>
      <c r="HB119" s="124"/>
      <c r="HC119" s="124"/>
      <c r="HD119" s="124"/>
      <c r="HE119" s="124"/>
      <c r="HF119" s="124"/>
      <c r="HG119" s="124"/>
      <c r="HH119" s="124"/>
      <c r="HI119" s="124"/>
      <c r="HJ119" s="124"/>
      <c r="HK119" s="124"/>
      <c r="HL119" s="124"/>
      <c r="HM119" s="124"/>
      <c r="HN119" s="124"/>
      <c r="HO119" s="124"/>
      <c r="HP119" s="124"/>
      <c r="HQ119" s="124"/>
      <c r="HR119" s="124"/>
      <c r="HS119" s="124"/>
      <c r="HT119" s="124"/>
      <c r="HU119" s="124"/>
      <c r="HV119" s="124"/>
      <c r="HW119" s="124"/>
      <c r="HX119" s="124"/>
      <c r="HY119" s="124"/>
      <c r="HZ119" s="124"/>
      <c r="IA119" s="124"/>
      <c r="IB119" s="124"/>
      <c r="IC119" s="124"/>
      <c r="ID119" s="124"/>
      <c r="IE119" s="124"/>
      <c r="IF119" s="124"/>
      <c r="IG119" s="124"/>
      <c r="IH119" s="124"/>
      <c r="II119" s="124"/>
      <c r="IJ119" s="124"/>
      <c r="IK119" s="124"/>
      <c r="IL119" s="124"/>
      <c r="IM119" s="124"/>
      <c r="IN119" s="124"/>
    </row>
    <row r="120" spans="1:248" s="22" customFormat="1" ht="31.5" customHeight="1" x14ac:dyDescent="0.25">
      <c r="A120" s="45">
        <v>7</v>
      </c>
      <c r="B120" s="146">
        <v>2227</v>
      </c>
      <c r="C120" s="45" t="s">
        <v>84</v>
      </c>
      <c r="D120" s="46" t="s">
        <v>287</v>
      </c>
      <c r="E120" s="45" t="s">
        <v>46</v>
      </c>
      <c r="F120" s="46">
        <v>32</v>
      </c>
      <c r="G120" s="49" t="s">
        <v>318</v>
      </c>
      <c r="H120" s="45" t="s">
        <v>172</v>
      </c>
      <c r="I120" s="45" t="s">
        <v>173</v>
      </c>
      <c r="J120" s="46">
        <v>1</v>
      </c>
      <c r="K120" s="46"/>
      <c r="L120" s="46"/>
      <c r="M120" s="45" t="s">
        <v>47</v>
      </c>
      <c r="N120" s="47" t="s">
        <v>209</v>
      </c>
      <c r="O120" s="49"/>
      <c r="P120" s="49"/>
      <c r="Q120" s="123">
        <f t="shared" ref="Q120" si="162">ROUND(R120/1.2,5)</f>
        <v>80.832499999999996</v>
      </c>
      <c r="R120" s="113">
        <v>96.998999999999995</v>
      </c>
      <c r="S120" s="153" t="s">
        <v>178</v>
      </c>
      <c r="T120" s="146" t="s">
        <v>84</v>
      </c>
      <c r="U120" s="148" t="s">
        <v>108</v>
      </c>
      <c r="V120" s="105">
        <v>44620</v>
      </c>
      <c r="W120" s="145">
        <f t="shared" ref="W120" si="163">EOMONTH(V120+28,0)</f>
        <v>44651</v>
      </c>
      <c r="X120" s="49" t="s">
        <v>43</v>
      </c>
      <c r="Y120" s="49" t="s">
        <v>43</v>
      </c>
      <c r="Z120" s="49" t="s">
        <v>43</v>
      </c>
      <c r="AA120" s="49" t="s">
        <v>43</v>
      </c>
      <c r="AB120" s="47" t="str">
        <f t="shared" ref="AB120" si="164">G120</f>
        <v xml:space="preserve">Аренда минипогрузчика с экипажем </v>
      </c>
      <c r="AC120" s="49" t="s">
        <v>39</v>
      </c>
      <c r="AD120" s="47">
        <v>796</v>
      </c>
      <c r="AE120" s="47" t="s">
        <v>40</v>
      </c>
      <c r="AF120" s="45">
        <v>1</v>
      </c>
      <c r="AG120" s="45">
        <v>97000000000</v>
      </c>
      <c r="AH120" s="49" t="s">
        <v>41</v>
      </c>
      <c r="AI120" s="103">
        <f t="shared" si="160"/>
        <v>44681</v>
      </c>
      <c r="AJ120" s="145">
        <f t="shared" ref="AJ120" si="165">AI120</f>
        <v>44681</v>
      </c>
      <c r="AK120" s="145">
        <v>44926</v>
      </c>
      <c r="AL120" s="46">
        <v>2022</v>
      </c>
      <c r="AM120" s="45" t="s">
        <v>43</v>
      </c>
      <c r="AN120" s="47"/>
      <c r="AO120" s="47"/>
      <c r="AP120" s="47"/>
      <c r="AQ120" s="47"/>
      <c r="AR120" s="47"/>
      <c r="AS120" s="47"/>
      <c r="AT120" s="47"/>
      <c r="AU120" s="47"/>
      <c r="AV120" s="47"/>
      <c r="AW120" s="180"/>
    </row>
    <row r="122" spans="1:248" x14ac:dyDescent="0.25">
      <c r="N122" s="91" t="s">
        <v>58</v>
      </c>
      <c r="O122" s="91"/>
      <c r="P122" s="91"/>
      <c r="Q122" s="101">
        <f>Q80+Q68+Q31+Q18+Q14</f>
        <v>48416.723181666661</v>
      </c>
      <c r="R122" s="101">
        <f>R80+R68+R31+R18+R14</f>
        <v>57846.982590000007</v>
      </c>
    </row>
    <row r="123" spans="1:248" x14ac:dyDescent="0.25">
      <c r="C123" s="86" t="s">
        <v>59</v>
      </c>
      <c r="G123" s="86"/>
    </row>
    <row r="124" spans="1:248" x14ac:dyDescent="0.25">
      <c r="A124" s="86" t="s">
        <v>102</v>
      </c>
      <c r="J124" s="95"/>
    </row>
    <row r="126" spans="1:248" x14ac:dyDescent="0.25">
      <c r="A126" s="86" t="s">
        <v>98</v>
      </c>
    </row>
  </sheetData>
  <autoFilter ref="A13:AW124"/>
  <mergeCells count="65">
    <mergeCell ref="K10:K12"/>
    <mergeCell ref="L10:L12"/>
    <mergeCell ref="O10:O12"/>
    <mergeCell ref="P10:P12"/>
    <mergeCell ref="AN10:AV10"/>
    <mergeCell ref="AN11:AN12"/>
    <mergeCell ref="AO11:AO12"/>
    <mergeCell ref="AP11:AP12"/>
    <mergeCell ref="AQ11:AQ12"/>
    <mergeCell ref="AR11:AR12"/>
    <mergeCell ref="AS11:AS12"/>
    <mergeCell ref="AT11:AU11"/>
    <mergeCell ref="AV11:AV12"/>
    <mergeCell ref="AM10:AM12"/>
    <mergeCell ref="AB10:AK10"/>
    <mergeCell ref="AI11:AI12"/>
    <mergeCell ref="W11:W12"/>
    <mergeCell ref="X11:X12"/>
    <mergeCell ref="Y11:Y12"/>
    <mergeCell ref="AB11:AB12"/>
    <mergeCell ref="AC11:AC12"/>
    <mergeCell ref="AJ11:AJ12"/>
    <mergeCell ref="AK11:AK12"/>
    <mergeCell ref="A8:C8"/>
    <mergeCell ref="D8:G8"/>
    <mergeCell ref="A10:A12"/>
    <mergeCell ref="B10:B12"/>
    <mergeCell ref="G10:G12"/>
    <mergeCell ref="C11:C12"/>
    <mergeCell ref="D11:D12"/>
    <mergeCell ref="C10:D10"/>
    <mergeCell ref="E10:E12"/>
    <mergeCell ref="F10:F12"/>
    <mergeCell ref="AD11:AE11"/>
    <mergeCell ref="AA11:AA12"/>
    <mergeCell ref="AF11:AF12"/>
    <mergeCell ref="AG11:AH11"/>
    <mergeCell ref="A5:C5"/>
    <mergeCell ref="D5:G5"/>
    <mergeCell ref="A6:C6"/>
    <mergeCell ref="D6:G6"/>
    <mergeCell ref="A7:C7"/>
    <mergeCell ref="D7:G7"/>
    <mergeCell ref="A2:C2"/>
    <mergeCell ref="D2:G2"/>
    <mergeCell ref="A3:C3"/>
    <mergeCell ref="D3:G3"/>
    <mergeCell ref="A4:C4"/>
    <mergeCell ref="D4:G4"/>
    <mergeCell ref="AW10:AW12"/>
    <mergeCell ref="X10:AA10"/>
    <mergeCell ref="Z11:Z12"/>
    <mergeCell ref="H10:H12"/>
    <mergeCell ref="I10:I12"/>
    <mergeCell ref="R10:R12"/>
    <mergeCell ref="T10:W10"/>
    <mergeCell ref="T11:T12"/>
    <mergeCell ref="U11:U12"/>
    <mergeCell ref="S10:S12"/>
    <mergeCell ref="J10:J12"/>
    <mergeCell ref="M10:M12"/>
    <mergeCell ref="Q10:Q12"/>
    <mergeCell ref="N10:N12"/>
    <mergeCell ref="V11:V12"/>
    <mergeCell ref="AL10:AL12"/>
  </mergeCells>
  <pageMargins left="0.70866141732283472" right="0.70866141732283472" top="0.35433070866141736" bottom="0.19685039370078741" header="0.31496062992125984" footer="0.31496062992125984"/>
  <pageSetup paperSize="9" scale="38" fitToHeight="0" pageOrder="overThenDown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закупки 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2021-12-23T10:39:29Z</dcterms:modified>
</cp:coreProperties>
</file>